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8" windowWidth="15120" windowHeight="8016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N147" i="1"/>
  <c r="N148" s="1"/>
  <c r="N149" s="1"/>
  <c r="N150" s="1"/>
  <c r="M147"/>
  <c r="M148" s="1"/>
  <c r="M149" s="1"/>
  <c r="M150" s="1"/>
  <c r="L147"/>
  <c r="L148" s="1"/>
  <c r="L149" s="1"/>
  <c r="L150" s="1"/>
  <c r="K147"/>
  <c r="K148" s="1"/>
  <c r="K149" s="1"/>
  <c r="K150" s="1"/>
  <c r="J147"/>
  <c r="J148" s="1"/>
  <c r="J149" s="1"/>
  <c r="J150" s="1"/>
  <c r="I147"/>
  <c r="I148" s="1"/>
  <c r="I149" s="1"/>
  <c r="I150" s="1"/>
  <c r="H147"/>
  <c r="H148" s="1"/>
  <c r="H149" s="1"/>
  <c r="H150" s="1"/>
  <c r="G147"/>
  <c r="G148" s="1"/>
  <c r="G149" s="1"/>
  <c r="G150" s="1"/>
  <c r="F147"/>
  <c r="F148" s="1"/>
  <c r="F149" s="1"/>
  <c r="F150" s="1"/>
  <c r="E147"/>
  <c r="E148" s="1"/>
  <c r="E149" s="1"/>
  <c r="E150" s="1"/>
  <c r="D147"/>
  <c r="D148" s="1"/>
  <c r="D149" s="1"/>
  <c r="D150" s="1"/>
  <c r="C147"/>
  <c r="C148" s="1"/>
  <c r="C149" s="1"/>
  <c r="C150" s="1"/>
  <c r="N46"/>
  <c r="M46"/>
  <c r="L46"/>
  <c r="K46"/>
  <c r="J46"/>
  <c r="I46"/>
  <c r="H46"/>
  <c r="G46"/>
  <c r="F46"/>
  <c r="E46"/>
  <c r="D46"/>
  <c r="C46"/>
  <c r="N105"/>
  <c r="M105"/>
  <c r="L105"/>
  <c r="K105"/>
  <c r="J105"/>
  <c r="I105"/>
  <c r="I111" s="1"/>
  <c r="I113" s="1"/>
  <c r="H92"/>
  <c r="H98" s="1"/>
  <c r="H100" s="1"/>
  <c r="G92"/>
  <c r="G98" s="1"/>
  <c r="G100" s="1"/>
  <c r="F92"/>
  <c r="F98" s="1"/>
  <c r="F100" s="1"/>
  <c r="E92"/>
  <c r="E98" s="1"/>
  <c r="E100" s="1"/>
  <c r="D92"/>
  <c r="D98" s="1"/>
  <c r="D100" s="1"/>
  <c r="C92"/>
  <c r="C98" s="1"/>
  <c r="C100" s="1"/>
  <c r="N138"/>
  <c r="N139" s="1"/>
  <c r="M138"/>
  <c r="M139" s="1"/>
  <c r="L138"/>
  <c r="L139" s="1"/>
  <c r="K138"/>
  <c r="K139" s="1"/>
  <c r="J138"/>
  <c r="J139" s="1"/>
  <c r="I138"/>
  <c r="I139" s="1"/>
  <c r="H138"/>
  <c r="H139" s="1"/>
  <c r="G138"/>
  <c r="G139" s="1"/>
  <c r="F138"/>
  <c r="F139" s="1"/>
  <c r="E138"/>
  <c r="E139" s="1"/>
  <c r="D138"/>
  <c r="D139" s="1"/>
  <c r="C138"/>
  <c r="C139" s="1"/>
  <c r="N131"/>
  <c r="N132" s="1"/>
  <c r="N140" s="1"/>
  <c r="M131"/>
  <c r="M132" s="1"/>
  <c r="M140" s="1"/>
  <c r="L131"/>
  <c r="L132" s="1"/>
  <c r="L140" s="1"/>
  <c r="K131"/>
  <c r="K132" s="1"/>
  <c r="K140" s="1"/>
  <c r="J131"/>
  <c r="J132" s="1"/>
  <c r="J140" s="1"/>
  <c r="I131"/>
  <c r="I132" s="1"/>
  <c r="I140" s="1"/>
  <c r="H131"/>
  <c r="H132" s="1"/>
  <c r="H140" s="1"/>
  <c r="G131"/>
  <c r="G132" s="1"/>
  <c r="G140" s="1"/>
  <c r="F131"/>
  <c r="F132" s="1"/>
  <c r="F140" s="1"/>
  <c r="E131"/>
  <c r="E132" s="1"/>
  <c r="E140" s="1"/>
  <c r="D131"/>
  <c r="D132" s="1"/>
  <c r="D140" s="1"/>
  <c r="C131"/>
  <c r="C132" s="1"/>
  <c r="C140" s="1"/>
  <c r="N118"/>
  <c r="N119" s="1"/>
  <c r="N123" s="1"/>
  <c r="M118"/>
  <c r="M119" s="1"/>
  <c r="M123" s="1"/>
  <c r="L118"/>
  <c r="L119" s="1"/>
  <c r="L123" s="1"/>
  <c r="K118"/>
  <c r="K119" s="1"/>
  <c r="K123" s="1"/>
  <c r="J118"/>
  <c r="J119" s="1"/>
  <c r="J123" s="1"/>
  <c r="I118"/>
  <c r="I119" s="1"/>
  <c r="I123" s="1"/>
  <c r="H118"/>
  <c r="H119" s="1"/>
  <c r="H123" s="1"/>
  <c r="G118"/>
  <c r="G119" s="1"/>
  <c r="G123" s="1"/>
  <c r="F118"/>
  <c r="F119" s="1"/>
  <c r="F123" s="1"/>
  <c r="E118"/>
  <c r="E119" s="1"/>
  <c r="E123" s="1"/>
  <c r="D118"/>
  <c r="D119" s="1"/>
  <c r="D123" s="1"/>
  <c r="C118"/>
  <c r="C119" s="1"/>
  <c r="C123" s="1"/>
  <c r="N87"/>
  <c r="M87"/>
  <c r="L87"/>
  <c r="K87"/>
  <c r="J87"/>
  <c r="I87"/>
  <c r="H87"/>
  <c r="G87"/>
  <c r="F87"/>
  <c r="E87"/>
  <c r="D87"/>
  <c r="C87"/>
  <c r="N82"/>
  <c r="N84" s="1"/>
  <c r="M82"/>
  <c r="M84" s="1"/>
  <c r="L82"/>
  <c r="L84" s="1"/>
  <c r="K82"/>
  <c r="K84" s="1"/>
  <c r="J82"/>
  <c r="J84" s="1"/>
  <c r="I82"/>
  <c r="I84" s="1"/>
  <c r="H82"/>
  <c r="H84" s="1"/>
  <c r="G82"/>
  <c r="G84" s="1"/>
  <c r="F82"/>
  <c r="F84" s="1"/>
  <c r="E82"/>
  <c r="E84" s="1"/>
  <c r="D82"/>
  <c r="D84" s="1"/>
  <c r="C82"/>
  <c r="C84" s="1"/>
  <c r="N77"/>
  <c r="N79" s="1"/>
  <c r="M77"/>
  <c r="M79" s="1"/>
  <c r="L77"/>
  <c r="L79" s="1"/>
  <c r="K77"/>
  <c r="K79" s="1"/>
  <c r="J77"/>
  <c r="J79" s="1"/>
  <c r="I77"/>
  <c r="I79" s="1"/>
  <c r="H77"/>
  <c r="H79" s="1"/>
  <c r="G77"/>
  <c r="G79" s="1"/>
  <c r="F77"/>
  <c r="F79" s="1"/>
  <c r="E77"/>
  <c r="E79" s="1"/>
  <c r="D77"/>
  <c r="D79" s="1"/>
  <c r="C77"/>
  <c r="C79" s="1"/>
  <c r="N70"/>
  <c r="N73" s="1"/>
  <c r="N88" s="1"/>
  <c r="M70"/>
  <c r="M73" s="1"/>
  <c r="M88" s="1"/>
  <c r="L70"/>
  <c r="L73" s="1"/>
  <c r="L88" s="1"/>
  <c r="K70"/>
  <c r="K73" s="1"/>
  <c r="K88" s="1"/>
  <c r="J70"/>
  <c r="J73" s="1"/>
  <c r="J88" s="1"/>
  <c r="I70"/>
  <c r="I73" s="1"/>
  <c r="I88" s="1"/>
  <c r="H70"/>
  <c r="H73" s="1"/>
  <c r="H88" s="1"/>
  <c r="G70"/>
  <c r="G73" s="1"/>
  <c r="G88" s="1"/>
  <c r="F70"/>
  <c r="F73" s="1"/>
  <c r="F88" s="1"/>
  <c r="E70"/>
  <c r="E73" s="1"/>
  <c r="E88" s="1"/>
  <c r="D70"/>
  <c r="D73" s="1"/>
  <c r="D88" s="1"/>
  <c r="C70"/>
  <c r="C73" s="1"/>
  <c r="N63"/>
  <c r="N65" s="1"/>
  <c r="M63"/>
  <c r="M65" s="1"/>
  <c r="L63"/>
  <c r="L65" s="1"/>
  <c r="K63"/>
  <c r="K65" s="1"/>
  <c r="J63"/>
  <c r="J65" s="1"/>
  <c r="I63"/>
  <c r="I65" s="1"/>
  <c r="I114" s="1"/>
  <c r="I115" s="1"/>
  <c r="I50" s="1"/>
  <c r="H63"/>
  <c r="H65" s="1"/>
  <c r="H114" s="1"/>
  <c r="H115" s="1"/>
  <c r="H50" s="1"/>
  <c r="G63"/>
  <c r="G65" s="1"/>
  <c r="G114" s="1"/>
  <c r="G115" s="1"/>
  <c r="G50" s="1"/>
  <c r="F63"/>
  <c r="F65" s="1"/>
  <c r="F114" s="1"/>
  <c r="F115" s="1"/>
  <c r="F50" s="1"/>
  <c r="E63"/>
  <c r="E65" s="1"/>
  <c r="E114" s="1"/>
  <c r="E115" s="1"/>
  <c r="E50" s="1"/>
  <c r="D63"/>
  <c r="D65" s="1"/>
  <c r="D114" s="1"/>
  <c r="D115" s="1"/>
  <c r="D50" s="1"/>
  <c r="C63"/>
  <c r="C65" s="1"/>
  <c r="N30"/>
  <c r="M30"/>
  <c r="L30"/>
  <c r="L31" s="1"/>
  <c r="K30"/>
  <c r="K31" s="1"/>
  <c r="J30"/>
  <c r="I30"/>
  <c r="H30"/>
  <c r="H31" s="1"/>
  <c r="G30"/>
  <c r="G31" s="1"/>
  <c r="F30"/>
  <c r="F31" s="1"/>
  <c r="E30"/>
  <c r="E31" s="1"/>
  <c r="D30"/>
  <c r="C30"/>
  <c r="C31" s="1"/>
  <c r="J111" l="1"/>
  <c r="J113" s="1"/>
  <c r="J114" s="1"/>
  <c r="J115" s="1"/>
  <c r="J50" s="1"/>
  <c r="L111"/>
  <c r="L113" s="1"/>
  <c r="L114" s="1"/>
  <c r="L115" s="1"/>
  <c r="L50" s="1"/>
  <c r="K111"/>
  <c r="K113" s="1"/>
  <c r="K114" s="1"/>
  <c r="K115" s="1"/>
  <c r="K50" s="1"/>
  <c r="M111"/>
  <c r="M113" s="1"/>
  <c r="M114" s="1"/>
  <c r="M115" s="1"/>
  <c r="M50" s="1"/>
  <c r="N111"/>
  <c r="N113" s="1"/>
  <c r="N114" s="1"/>
  <c r="N115" s="1"/>
  <c r="N50" s="1"/>
  <c r="C88"/>
  <c r="C114" s="1"/>
  <c r="C115" s="1"/>
  <c r="C50" s="1"/>
  <c r="J31"/>
  <c r="J32" s="1"/>
  <c r="J36" s="1"/>
  <c r="I31"/>
  <c r="I32" s="1"/>
  <c r="I36" s="1"/>
  <c r="D31"/>
  <c r="D32" s="1"/>
  <c r="D36" s="1"/>
  <c r="F32"/>
  <c r="F36" s="1"/>
  <c r="N31"/>
  <c r="N32" s="1"/>
  <c r="N36" s="1"/>
  <c r="M31"/>
  <c r="M32" s="1"/>
  <c r="M36" s="1"/>
  <c r="C32"/>
  <c r="C36" s="1"/>
  <c r="E32"/>
  <c r="E36" s="1"/>
  <c r="H32"/>
  <c r="H36" s="1"/>
  <c r="L32"/>
  <c r="L36" s="1"/>
  <c r="G32"/>
  <c r="G36" s="1"/>
  <c r="K32"/>
  <c r="K36" s="1"/>
</calcChain>
</file>

<file path=xl/sharedStrings.xml><?xml version="1.0" encoding="utf-8"?>
<sst xmlns="http://schemas.openxmlformats.org/spreadsheetml/2006/main" count="138" uniqueCount="103">
  <si>
    <t>Вид расходов</t>
  </si>
  <si>
    <t>Дж ДОУ №1</t>
  </si>
  <si>
    <t>Дж ДОУ № 4</t>
  </si>
  <si>
    <t>Дж ДОУ № 3</t>
  </si>
  <si>
    <t>Дж ДОУ № 5</t>
  </si>
  <si>
    <t>Дж ДОУ № 6</t>
  </si>
  <si>
    <t>Дж ДОУ № 7</t>
  </si>
  <si>
    <t>Сарм ДОУ № 1</t>
  </si>
  <si>
    <t>Сарм ДОУ № 2</t>
  </si>
  <si>
    <t>Сарм ДОУ № 3</t>
  </si>
  <si>
    <t>Сарм ДОУ № 4</t>
  </si>
  <si>
    <t xml:space="preserve">П-Завод ДОУ </t>
  </si>
  <si>
    <t>Сельские ДОУ</t>
  </si>
  <si>
    <t>Оплата труда на 1 обучающего</t>
  </si>
  <si>
    <t>Оклад</t>
  </si>
  <si>
    <t xml:space="preserve">1 категориия к окладу </t>
  </si>
  <si>
    <t>Итого</t>
  </si>
  <si>
    <t>Начисление на заработную плату</t>
  </si>
  <si>
    <t>Всего</t>
  </si>
  <si>
    <t>Нагрузка пед персонала</t>
  </si>
  <si>
    <t>Количество недель в месяце</t>
  </si>
  <si>
    <t>Количество детей в группе</t>
  </si>
  <si>
    <t xml:space="preserve">Всего оплата труда </t>
  </si>
  <si>
    <t>Затраты на материальные запасы на 1 ребенка</t>
  </si>
  <si>
    <t>Количество месяцев</t>
  </si>
  <si>
    <t>Всег по материальным запасам</t>
  </si>
  <si>
    <t>Материальные запасы</t>
  </si>
  <si>
    <t>Расчет накладных затрат</t>
  </si>
  <si>
    <t>Прогноз затрат АУП</t>
  </si>
  <si>
    <t>Прогноз затрат общехозяйственного назначения</t>
  </si>
  <si>
    <t>Прогноз суммы начисленной амортизации имущества общехоз. назначения</t>
  </si>
  <si>
    <t>Прогноз ФОТ основного персонала</t>
  </si>
  <si>
    <t xml:space="preserve">Коэффициент накладных затрат </t>
  </si>
  <si>
    <t>Затраты на основной персонал</t>
  </si>
  <si>
    <t>Итого накладные затраты (в час на 1 ребенка)</t>
  </si>
  <si>
    <t>Затраты на коммунальные услуги (2017год)</t>
  </si>
  <si>
    <t>Электроэнергия за год кВТ/час</t>
  </si>
  <si>
    <t>Количество дней в году</t>
  </si>
  <si>
    <t>Часы</t>
  </si>
  <si>
    <t>Площадь здания</t>
  </si>
  <si>
    <t>Площадь для занятий</t>
  </si>
  <si>
    <t>Тариф</t>
  </si>
  <si>
    <t>Электроэнергия Итого</t>
  </si>
  <si>
    <t>Вода</t>
  </si>
  <si>
    <t>Норматив в день на 1 ребенка, л</t>
  </si>
  <si>
    <t>Часы работы</t>
  </si>
  <si>
    <t>Показатель</t>
  </si>
  <si>
    <t>Итого м. куб.</t>
  </si>
  <si>
    <t>Количество детей</t>
  </si>
  <si>
    <t>Норматив на двух работников ( воспитатель, уборщица), л</t>
  </si>
  <si>
    <t>Всего по персоналу</t>
  </si>
  <si>
    <t>На мытье полов, л</t>
  </si>
  <si>
    <t>Всего на мытье полов</t>
  </si>
  <si>
    <t xml:space="preserve">Водоотведение, куб.м. </t>
  </si>
  <si>
    <t>Всего по водоотведению</t>
  </si>
  <si>
    <t>Всего расходов по водоснабжению и водоотведению</t>
  </si>
  <si>
    <t>Отопление</t>
  </si>
  <si>
    <t>Фактические расходы, гкал</t>
  </si>
  <si>
    <t>Отопительный период</t>
  </si>
  <si>
    <t>Количество Гкал в месяц</t>
  </si>
  <si>
    <t>количество дней</t>
  </si>
  <si>
    <t>Количество работы</t>
  </si>
  <si>
    <t>Расходы на 1 час</t>
  </si>
  <si>
    <t>Всего по отоплению</t>
  </si>
  <si>
    <t>Общие затраты на коммунальные услуги</t>
  </si>
  <si>
    <t>На 1 ребенка</t>
  </si>
  <si>
    <t>Оплата труда уборщика служ. помещений</t>
  </si>
  <si>
    <t>Начисления на оплату труда</t>
  </si>
  <si>
    <t>Нагрузка персонала, час</t>
  </si>
  <si>
    <t>Всего по оплате труда тех. Песонала</t>
  </si>
  <si>
    <t>Материальные затраты</t>
  </si>
  <si>
    <t>Канцелярские товары (для веденя документации) на 1 ребенка</t>
  </si>
  <si>
    <t>Стоимость</t>
  </si>
  <si>
    <t>Срок полезного использованя</t>
  </si>
  <si>
    <t>Количество учебных месяцев</t>
  </si>
  <si>
    <t>Расходы в месяц</t>
  </si>
  <si>
    <t>Моющие средства для уборки помещенй на 1 ребенка</t>
  </si>
  <si>
    <t>Затраты на 1 ребенка за одно занятие</t>
  </si>
  <si>
    <t>Итого по материальным затратам</t>
  </si>
  <si>
    <t>Количество куб.м. в месяц</t>
  </si>
  <si>
    <t>Количество работы, час</t>
  </si>
  <si>
    <t>Расчет стоимости одного занятия на 1 человека</t>
  </si>
  <si>
    <t>Расчет цены на оказание платной услуги</t>
  </si>
  <si>
    <t>Затраты на оплату труда основного персонала</t>
  </si>
  <si>
    <t>Затраты материальных запасов</t>
  </si>
  <si>
    <t>Сумма начисленной амортизации оборудования, используемого при оказании платной услуги</t>
  </si>
  <si>
    <t>Итого затрат</t>
  </si>
  <si>
    <t xml:space="preserve">Цена на 1 платную услугу </t>
  </si>
  <si>
    <t>Цена в месяц на 1 ребенка на 4 занятия</t>
  </si>
  <si>
    <t>Общая площадь здания</t>
  </si>
  <si>
    <t>Количество занятий в месяц</t>
  </si>
  <si>
    <t>Стоимость используемого оборудованя, мат. Запасов</t>
  </si>
  <si>
    <t>Количество потребленной электроэнергии в год</t>
  </si>
  <si>
    <t>Накладные затраты, относмые на платные услуги</t>
  </si>
  <si>
    <t>Газ на отопление</t>
  </si>
  <si>
    <t>Фактические расходы, 10000куб.м.</t>
  </si>
  <si>
    <t>Всего кВТ на 1 занятие</t>
  </si>
  <si>
    <t>Всего на 1 занятие</t>
  </si>
  <si>
    <t>Всего по отоплению (газ)</t>
  </si>
  <si>
    <t>Муниципальные бюджетные дошкольные образовательные учреждения</t>
  </si>
  <si>
    <t>Приложение № 1 к постановлению руководителя Исполнительного комитета Сармановского муниципального района _________________________________ от ___________2018г. № _______</t>
  </si>
  <si>
    <t>Расчет цены на оказание платной услуги по учреждениям образования Сармановского муниципального района РТ</t>
  </si>
  <si>
    <t>мбдоу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</si>
</sst>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000"/>
  </numFmts>
  <fonts count="2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92D050"/>
        <bgColor indexed="64"/>
      </patternFill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 applyAlignment="1">
      <alignment wrapText="1"/>
    </xf>
    <xf numFmtId="0" fontId="0" fillId="0" borderId="0" xfId="0" applyAlignment="1">
      <alignment wrapText="1"/>
    </xf>
    <xf numFmtId="2" fontId="0" fillId="0" borderId="1" xfId="0" applyNumberFormat="1" applyBorder="1" applyAlignment="1">
      <alignment wrapText="1"/>
    </xf>
    <xf numFmtId="0" fontId="1" fillId="0" borderId="1" xfId="0" applyFont="1" applyBorder="1" applyAlignment="1">
      <alignment wrapText="1"/>
    </xf>
    <xf numFmtId="0" fontId="1" fillId="2" borderId="1" xfId="0" applyFont="1" applyFill="1" applyBorder="1" applyAlignment="1">
      <alignment wrapText="1"/>
    </xf>
    <xf numFmtId="164" fontId="0" fillId="0" borderId="1" xfId="0" applyNumberFormat="1" applyBorder="1" applyAlignment="1">
      <alignment wrapText="1"/>
    </xf>
    <xf numFmtId="2" fontId="1" fillId="2" borderId="1" xfId="0" applyNumberFormat="1" applyFont="1" applyFill="1" applyBorder="1" applyAlignment="1">
      <alignment wrapText="1"/>
    </xf>
    <xf numFmtId="0" fontId="1" fillId="3" borderId="1" xfId="0" applyFont="1" applyFill="1" applyBorder="1" applyAlignment="1">
      <alignment wrapText="1"/>
    </xf>
    <xf numFmtId="2" fontId="0" fillId="2" borderId="1" xfId="0" applyNumberFormat="1" applyFill="1" applyBorder="1" applyAlignment="1">
      <alignment wrapText="1"/>
    </xf>
    <xf numFmtId="0" fontId="1" fillId="4" borderId="1" xfId="0" applyFont="1" applyFill="1" applyBorder="1" applyAlignment="1">
      <alignment wrapText="1"/>
    </xf>
    <xf numFmtId="2" fontId="1" fillId="4" borderId="1" xfId="0" applyNumberFormat="1" applyFont="1" applyFill="1" applyBorder="1" applyAlignment="1">
      <alignment wrapText="1"/>
    </xf>
    <xf numFmtId="0" fontId="0" fillId="4" borderId="1" xfId="0" applyFill="1" applyBorder="1" applyAlignment="1">
      <alignment wrapText="1"/>
    </xf>
    <xf numFmtId="2" fontId="0" fillId="4" borderId="1" xfId="0" applyNumberFormat="1" applyFill="1" applyBorder="1" applyAlignment="1">
      <alignment wrapText="1"/>
    </xf>
    <xf numFmtId="165" fontId="0" fillId="0" borderId="1" xfId="0" applyNumberFormat="1" applyBorder="1" applyAlignment="1">
      <alignment wrapText="1"/>
    </xf>
    <xf numFmtId="2" fontId="1" fillId="0" borderId="1" xfId="0" applyNumberFormat="1" applyFont="1" applyBorder="1" applyAlignment="1">
      <alignment wrapText="1"/>
    </xf>
    <xf numFmtId="1" fontId="0" fillId="0" borderId="1" xfId="0" applyNumberFormat="1" applyBorder="1" applyAlignment="1">
      <alignment wrapText="1"/>
    </xf>
    <xf numFmtId="0" fontId="0" fillId="0" borderId="0" xfId="0" applyAlignment="1">
      <alignment wrapText="1"/>
    </xf>
    <xf numFmtId="0" fontId="0" fillId="0" borderId="0" xfId="0" applyAlignment="1">
      <alignment wrapText="1"/>
    </xf>
    <xf numFmtId="0" fontId="0" fillId="0" borderId="1" xfId="0" applyBorder="1" applyAlignment="1">
      <alignment vertical="top" wrapText="1"/>
    </xf>
    <xf numFmtId="2" fontId="0" fillId="0" borderId="1" xfId="0" applyNumberFormat="1" applyBorder="1" applyAlignment="1">
      <alignment vertical="top" wrapText="1"/>
    </xf>
    <xf numFmtId="2" fontId="1" fillId="4" borderId="1" xfId="0" applyNumberFormat="1" applyFont="1" applyFill="1" applyBorder="1" applyAlignment="1">
      <alignment vertical="top" wrapText="1"/>
    </xf>
    <xf numFmtId="2" fontId="1" fillId="0" borderId="1" xfId="0" applyNumberFormat="1" applyFont="1" applyBorder="1" applyAlignment="1">
      <alignment vertical="top" wrapText="1"/>
    </xf>
    <xf numFmtId="0" fontId="0" fillId="4" borderId="1" xfId="0" applyFill="1" applyBorder="1" applyAlignment="1">
      <alignment vertical="top" wrapText="1"/>
    </xf>
    <xf numFmtId="2" fontId="0" fillId="4" borderId="1" xfId="0" applyNumberFormat="1" applyFill="1" applyBorder="1" applyAlignment="1">
      <alignment vertical="top" wrapText="1"/>
    </xf>
    <xf numFmtId="2" fontId="1" fillId="2" borderId="1" xfId="0" applyNumberFormat="1" applyFont="1" applyFill="1" applyBorder="1" applyAlignment="1">
      <alignment vertical="top" wrapText="1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vertical="top" wrapText="1"/>
    </xf>
    <xf numFmtId="0" fontId="1" fillId="4" borderId="1" xfId="0" applyFont="1" applyFill="1" applyBorder="1" applyAlignment="1">
      <alignment vertical="top" wrapText="1"/>
    </xf>
    <xf numFmtId="0" fontId="1" fillId="3" borderId="1" xfId="0" applyFont="1" applyFill="1" applyBorder="1" applyAlignment="1">
      <alignment vertical="top" wrapText="1"/>
    </xf>
    <xf numFmtId="0" fontId="0" fillId="0" borderId="0" xfId="0" applyAlignment="1">
      <alignment vertical="top"/>
    </xf>
    <xf numFmtId="0" fontId="0" fillId="0" borderId="2" xfId="0" applyBorder="1" applyAlignment="1">
      <alignment vertical="top" wrapText="1"/>
    </xf>
    <xf numFmtId="0" fontId="0" fillId="0" borderId="3" xfId="0" applyBorder="1" applyAlignment="1">
      <alignment vertical="top" wrapText="1"/>
    </xf>
    <xf numFmtId="0" fontId="0" fillId="0" borderId="2" xfId="0" applyBorder="1" applyAlignment="1">
      <alignment wrapText="1"/>
    </xf>
    <xf numFmtId="0" fontId="0" fillId="0" borderId="3" xfId="0" applyBorder="1" applyAlignment="1">
      <alignment wrapText="1"/>
    </xf>
    <xf numFmtId="0" fontId="0" fillId="0" borderId="0" xfId="0" applyAlignment="1">
      <alignment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N151"/>
  <sheetViews>
    <sheetView tabSelected="1" zoomScale="80" zoomScaleNormal="80" workbookViewId="0">
      <selection activeCell="I16" sqref="I16"/>
    </sheetView>
  </sheetViews>
  <sheetFormatPr defaultColWidth="9.109375" defaultRowHeight="14.4"/>
  <cols>
    <col min="1" max="1" width="9.109375" style="2"/>
    <col min="2" max="2" width="13.5546875" style="2" customWidth="1"/>
    <col min="3" max="3" width="10.109375" style="2" customWidth="1"/>
    <col min="4" max="8" width="9.109375" style="2"/>
    <col min="9" max="9" width="8.88671875" style="2" customWidth="1"/>
    <col min="10" max="14" width="9.109375" style="2"/>
    <col min="15" max="15" width="8.44140625" style="2" customWidth="1"/>
    <col min="16" max="16384" width="9.109375" style="2"/>
  </cols>
  <sheetData>
    <row r="1" spans="2:14">
      <c r="J1" s="35" t="s">
        <v>100</v>
      </c>
      <c r="K1" s="35"/>
      <c r="L1" s="35"/>
      <c r="M1" s="35"/>
      <c r="N1" s="35"/>
    </row>
    <row r="2" spans="2:14">
      <c r="J2" s="35"/>
      <c r="K2" s="35"/>
      <c r="L2" s="35"/>
      <c r="M2" s="35"/>
      <c r="N2" s="35"/>
    </row>
    <row r="3" spans="2:14">
      <c r="J3" s="35"/>
      <c r="K3" s="35"/>
      <c r="L3" s="35"/>
      <c r="M3" s="35"/>
      <c r="N3" s="35"/>
    </row>
    <row r="4" spans="2:14">
      <c r="J4" s="35"/>
      <c r="K4" s="35"/>
      <c r="L4" s="35"/>
      <c r="M4" s="35"/>
      <c r="N4" s="35"/>
    </row>
    <row r="5" spans="2:14">
      <c r="J5" s="35"/>
      <c r="K5" s="35"/>
      <c r="L5" s="35"/>
      <c r="M5" s="35"/>
      <c r="N5" s="35"/>
    </row>
    <row r="6" spans="2:14">
      <c r="J6" s="35"/>
      <c r="K6" s="35"/>
      <c r="L6" s="35"/>
      <c r="M6" s="35"/>
      <c r="N6" s="35"/>
    </row>
    <row r="7" spans="2:14">
      <c r="J7" s="35"/>
      <c r="K7" s="35"/>
      <c r="L7" s="35"/>
      <c r="M7" s="35"/>
      <c r="N7" s="35"/>
    </row>
    <row r="8" spans="2:14">
      <c r="J8" s="35"/>
      <c r="K8" s="35"/>
      <c r="L8" s="35"/>
      <c r="M8" s="35"/>
      <c r="N8" s="35"/>
    </row>
    <row r="9" spans="2:14">
      <c r="J9" s="35"/>
      <c r="K9" s="35"/>
      <c r="L9" s="35"/>
      <c r="M9" s="35"/>
      <c r="N9" s="35"/>
    </row>
    <row r="10" spans="2:14">
      <c r="J10" s="35"/>
      <c r="K10" s="35"/>
      <c r="L10" s="35"/>
      <c r="M10" s="35"/>
      <c r="N10" s="35"/>
    </row>
    <row r="11" spans="2:14" s="17" customFormat="1"/>
    <row r="12" spans="2:14" s="17" customFormat="1"/>
    <row r="13" spans="2:14" s="17" customFormat="1">
      <c r="B13" s="35" t="s">
        <v>101</v>
      </c>
      <c r="C13" s="35"/>
      <c r="D13" s="35"/>
      <c r="E13" s="35"/>
      <c r="F13" s="35"/>
      <c r="G13" s="35"/>
      <c r="H13" s="35"/>
      <c r="I13" s="35"/>
      <c r="J13" s="35"/>
      <c r="K13" s="35"/>
      <c r="L13" s="35"/>
      <c r="M13" s="35"/>
    </row>
    <row r="16" spans="2:14">
      <c r="B16" s="30" t="s">
        <v>99</v>
      </c>
      <c r="C16" s="30"/>
      <c r="D16" s="30"/>
      <c r="E16" s="30"/>
      <c r="F16" s="30"/>
      <c r="G16" s="30"/>
      <c r="H16" s="30"/>
      <c r="I16" s="30" t="s">
        <v>102</v>
      </c>
      <c r="J16" s="30"/>
    </row>
    <row r="18" spans="2:14" ht="28.8">
      <c r="B18" s="1" t="s">
        <v>0</v>
      </c>
      <c r="C18" s="1" t="s">
        <v>1</v>
      </c>
      <c r="D18" s="1" t="s">
        <v>3</v>
      </c>
      <c r="E18" s="1" t="s">
        <v>2</v>
      </c>
      <c r="F18" s="1" t="s">
        <v>4</v>
      </c>
      <c r="G18" s="1" t="s">
        <v>5</v>
      </c>
      <c r="H18" s="1" t="s">
        <v>6</v>
      </c>
      <c r="I18" s="1" t="s">
        <v>7</v>
      </c>
      <c r="J18" s="1" t="s">
        <v>8</v>
      </c>
      <c r="K18" s="1" t="s">
        <v>9</v>
      </c>
      <c r="L18" s="1" t="s">
        <v>10</v>
      </c>
      <c r="M18" s="1" t="s">
        <v>11</v>
      </c>
      <c r="N18" s="1" t="s">
        <v>12</v>
      </c>
    </row>
    <row r="19" spans="2:14">
      <c r="C19" s="1"/>
      <c r="D19" s="1"/>
      <c r="E19" s="1"/>
      <c r="F19" s="1"/>
      <c r="G19" s="1"/>
      <c r="H19" s="1"/>
      <c r="I19" s="1"/>
      <c r="J19" s="1"/>
      <c r="K19" s="1"/>
      <c r="L19" s="1"/>
      <c r="M19" s="1"/>
      <c r="N19" s="1"/>
    </row>
    <row r="20" spans="2:14" s="26" customFormat="1" ht="43.2">
      <c r="B20" s="19" t="s">
        <v>89</v>
      </c>
      <c r="C20" s="19">
        <v>1460.3</v>
      </c>
      <c r="D20" s="19">
        <v>1717.3</v>
      </c>
      <c r="E20" s="19">
        <v>1670.1</v>
      </c>
      <c r="F20" s="19">
        <v>1983.9</v>
      </c>
      <c r="G20" s="19">
        <v>3598</v>
      </c>
      <c r="H20" s="19">
        <v>2001.4</v>
      </c>
      <c r="I20" s="19">
        <v>1085.0999999999999</v>
      </c>
      <c r="J20" s="19">
        <v>1151.0999999999999</v>
      </c>
      <c r="K20" s="19">
        <v>1670.9</v>
      </c>
      <c r="L20" s="19">
        <v>2585.8000000000002</v>
      </c>
      <c r="M20" s="19">
        <v>1053.9000000000001</v>
      </c>
      <c r="N20" s="19">
        <v>1053.9000000000001</v>
      </c>
    </row>
    <row r="21" spans="2:14" s="26" customFormat="1" ht="28.8">
      <c r="B21" s="19" t="s">
        <v>40</v>
      </c>
      <c r="C21" s="19">
        <v>60</v>
      </c>
      <c r="D21" s="19">
        <v>60</v>
      </c>
      <c r="E21" s="19">
        <v>60</v>
      </c>
      <c r="F21" s="19">
        <v>60</v>
      </c>
      <c r="G21" s="19">
        <v>60</v>
      </c>
      <c r="H21" s="19">
        <v>60</v>
      </c>
      <c r="I21" s="19">
        <v>60</v>
      </c>
      <c r="J21" s="19">
        <v>60</v>
      </c>
      <c r="K21" s="19">
        <v>60</v>
      </c>
      <c r="L21" s="19">
        <v>60</v>
      </c>
      <c r="M21" s="19">
        <v>60</v>
      </c>
      <c r="N21" s="19">
        <v>60</v>
      </c>
    </row>
    <row r="22" spans="2:14" s="26" customFormat="1" ht="43.2">
      <c r="B22" s="19" t="s">
        <v>90</v>
      </c>
      <c r="C22" s="19">
        <v>4</v>
      </c>
      <c r="D22" s="19">
        <v>4</v>
      </c>
      <c r="E22" s="19">
        <v>4</v>
      </c>
      <c r="F22" s="19">
        <v>4</v>
      </c>
      <c r="G22" s="19">
        <v>4</v>
      </c>
      <c r="H22" s="19">
        <v>4</v>
      </c>
      <c r="I22" s="19">
        <v>4</v>
      </c>
      <c r="J22" s="19">
        <v>4</v>
      </c>
      <c r="K22" s="19">
        <v>4</v>
      </c>
      <c r="L22" s="19">
        <v>4</v>
      </c>
      <c r="M22" s="19">
        <v>4</v>
      </c>
      <c r="N22" s="19">
        <v>4</v>
      </c>
    </row>
    <row r="23" spans="2:14" s="26" customFormat="1" ht="28.8">
      <c r="B23" s="19" t="s">
        <v>21</v>
      </c>
      <c r="C23" s="19">
        <v>15</v>
      </c>
      <c r="D23" s="19">
        <v>15</v>
      </c>
      <c r="E23" s="19">
        <v>15</v>
      </c>
      <c r="F23" s="19">
        <v>15</v>
      </c>
      <c r="G23" s="19">
        <v>15</v>
      </c>
      <c r="H23" s="19">
        <v>15</v>
      </c>
      <c r="I23" s="19">
        <v>15</v>
      </c>
      <c r="J23" s="19">
        <v>15</v>
      </c>
      <c r="K23" s="19">
        <v>15</v>
      </c>
      <c r="L23" s="19">
        <v>15</v>
      </c>
      <c r="M23" s="19">
        <v>15</v>
      </c>
      <c r="N23" s="19">
        <v>15</v>
      </c>
    </row>
    <row r="24" spans="2:14" s="26" customFormat="1" ht="72">
      <c r="B24" s="19" t="s">
        <v>91</v>
      </c>
      <c r="C24" s="19">
        <v>34825</v>
      </c>
      <c r="D24" s="19">
        <v>34825</v>
      </c>
      <c r="E24" s="19">
        <v>34825</v>
      </c>
      <c r="F24" s="19">
        <v>34825</v>
      </c>
      <c r="G24" s="19">
        <v>34825</v>
      </c>
      <c r="H24" s="19">
        <v>34825</v>
      </c>
      <c r="I24" s="19">
        <v>34825</v>
      </c>
      <c r="J24" s="19">
        <v>34825</v>
      </c>
      <c r="K24" s="19">
        <v>34825</v>
      </c>
      <c r="L24" s="19">
        <v>34825</v>
      </c>
      <c r="M24" s="19">
        <v>34825</v>
      </c>
      <c r="N24" s="19">
        <v>34825</v>
      </c>
    </row>
    <row r="25" spans="2:14" s="26" customFormat="1" ht="57.6">
      <c r="B25" s="19" t="s">
        <v>92</v>
      </c>
      <c r="C25" s="29">
        <v>47560</v>
      </c>
      <c r="D25" s="29">
        <v>56680</v>
      </c>
      <c r="E25" s="29">
        <v>40740</v>
      </c>
      <c r="F25" s="29">
        <v>37020</v>
      </c>
      <c r="G25" s="29">
        <v>63120</v>
      </c>
      <c r="H25" s="29">
        <v>32250</v>
      </c>
      <c r="I25" s="29">
        <v>52098</v>
      </c>
      <c r="J25" s="29">
        <v>49160</v>
      </c>
      <c r="K25" s="29">
        <v>45407</v>
      </c>
      <c r="L25" s="29">
        <v>90970</v>
      </c>
      <c r="M25" s="29">
        <v>17483</v>
      </c>
      <c r="N25" s="29">
        <v>17483</v>
      </c>
    </row>
    <row r="26" spans="2:14">
      <c r="B26" s="1"/>
      <c r="C26" s="1"/>
      <c r="D26" s="1"/>
      <c r="E26" s="1"/>
      <c r="F26" s="1"/>
      <c r="G26" s="1"/>
      <c r="H26" s="1"/>
      <c r="I26" s="1"/>
      <c r="J26" s="1"/>
      <c r="K26" s="1"/>
      <c r="L26" s="1"/>
      <c r="M26" s="1"/>
      <c r="N26" s="1"/>
    </row>
    <row r="27" spans="2:14" ht="43.2">
      <c r="B27" s="4" t="s">
        <v>13</v>
      </c>
      <c r="C27" s="1"/>
      <c r="D27" s="1"/>
      <c r="E27" s="1"/>
      <c r="F27" s="1"/>
      <c r="G27" s="1"/>
      <c r="H27" s="1"/>
      <c r="I27" s="1"/>
      <c r="J27" s="1"/>
      <c r="K27" s="1"/>
      <c r="L27" s="1"/>
      <c r="M27" s="1"/>
      <c r="N27" s="1"/>
    </row>
    <row r="28" spans="2:14">
      <c r="B28" s="1" t="s">
        <v>14</v>
      </c>
      <c r="C28" s="1">
        <v>14232</v>
      </c>
      <c r="D28" s="1">
        <v>14232</v>
      </c>
      <c r="E28" s="1">
        <v>14232</v>
      </c>
      <c r="F28" s="1">
        <v>14232</v>
      </c>
      <c r="G28" s="1">
        <v>14232</v>
      </c>
      <c r="H28" s="1">
        <v>14232</v>
      </c>
      <c r="I28" s="1">
        <v>14232</v>
      </c>
      <c r="J28" s="1">
        <v>14232</v>
      </c>
      <c r="K28" s="1">
        <v>14232</v>
      </c>
      <c r="L28" s="1">
        <v>14232</v>
      </c>
      <c r="M28" s="1">
        <v>14232</v>
      </c>
      <c r="N28" s="1">
        <v>14232</v>
      </c>
    </row>
    <row r="29" spans="2:14" ht="28.8">
      <c r="B29" s="1" t="s">
        <v>15</v>
      </c>
      <c r="C29" s="1">
        <v>3842.64</v>
      </c>
      <c r="D29" s="1">
        <v>3842.64</v>
      </c>
      <c r="E29" s="1">
        <v>3842.64</v>
      </c>
      <c r="F29" s="1">
        <v>3842.64</v>
      </c>
      <c r="G29" s="1">
        <v>3842.64</v>
      </c>
      <c r="H29" s="1">
        <v>3842.64</v>
      </c>
      <c r="I29" s="1">
        <v>3842.64</v>
      </c>
      <c r="J29" s="1">
        <v>3842.64</v>
      </c>
      <c r="K29" s="1">
        <v>3842.64</v>
      </c>
      <c r="L29" s="1">
        <v>3842.64</v>
      </c>
      <c r="M29" s="1">
        <v>3842.64</v>
      </c>
      <c r="N29" s="1">
        <v>3842.64</v>
      </c>
    </row>
    <row r="30" spans="2:14">
      <c r="B30" s="1" t="s">
        <v>16</v>
      </c>
      <c r="C30" s="1">
        <f>C28+C29</f>
        <v>18074.64</v>
      </c>
      <c r="D30" s="1">
        <f t="shared" ref="D30:N30" si="0">D28+D29</f>
        <v>18074.64</v>
      </c>
      <c r="E30" s="1">
        <f t="shared" si="0"/>
        <v>18074.64</v>
      </c>
      <c r="F30" s="1">
        <f t="shared" si="0"/>
        <v>18074.64</v>
      </c>
      <c r="G30" s="1">
        <f t="shared" si="0"/>
        <v>18074.64</v>
      </c>
      <c r="H30" s="1">
        <f t="shared" si="0"/>
        <v>18074.64</v>
      </c>
      <c r="I30" s="1">
        <f t="shared" si="0"/>
        <v>18074.64</v>
      </c>
      <c r="J30" s="1">
        <f t="shared" si="0"/>
        <v>18074.64</v>
      </c>
      <c r="K30" s="1">
        <f t="shared" si="0"/>
        <v>18074.64</v>
      </c>
      <c r="L30" s="1">
        <f t="shared" si="0"/>
        <v>18074.64</v>
      </c>
      <c r="M30" s="1">
        <f t="shared" si="0"/>
        <v>18074.64</v>
      </c>
      <c r="N30" s="1">
        <f t="shared" si="0"/>
        <v>18074.64</v>
      </c>
    </row>
    <row r="31" spans="2:14" s="26" customFormat="1" ht="57.6">
      <c r="B31" s="19" t="s">
        <v>17</v>
      </c>
      <c r="C31" s="20">
        <f>C30*30.2%</f>
        <v>5458.5412799999995</v>
      </c>
      <c r="D31" s="20">
        <f>D30*30.2%</f>
        <v>5458.5412799999995</v>
      </c>
      <c r="E31" s="20">
        <f t="shared" ref="E31:N31" si="1">E30*30.2%</f>
        <v>5458.5412799999995</v>
      </c>
      <c r="F31" s="20">
        <f t="shared" si="1"/>
        <v>5458.5412799999995</v>
      </c>
      <c r="G31" s="20">
        <f t="shared" si="1"/>
        <v>5458.5412799999995</v>
      </c>
      <c r="H31" s="20">
        <f t="shared" si="1"/>
        <v>5458.5412799999995</v>
      </c>
      <c r="I31" s="20">
        <f t="shared" si="1"/>
        <v>5458.5412799999995</v>
      </c>
      <c r="J31" s="20">
        <f t="shared" si="1"/>
        <v>5458.5412799999995</v>
      </c>
      <c r="K31" s="20">
        <f t="shared" si="1"/>
        <v>5458.5412799999995</v>
      </c>
      <c r="L31" s="20">
        <f t="shared" si="1"/>
        <v>5458.5412799999995</v>
      </c>
      <c r="M31" s="20">
        <f t="shared" si="1"/>
        <v>5458.5412799999995</v>
      </c>
      <c r="N31" s="20">
        <f t="shared" si="1"/>
        <v>5458.5412799999995</v>
      </c>
    </row>
    <row r="32" spans="2:14">
      <c r="B32" s="1" t="s">
        <v>18</v>
      </c>
      <c r="C32" s="1">
        <f>C30+C31</f>
        <v>23533.181279999997</v>
      </c>
      <c r="D32" s="1">
        <f t="shared" ref="D32:N32" si="2">D30+D31</f>
        <v>23533.181279999997</v>
      </c>
      <c r="E32" s="1">
        <f t="shared" si="2"/>
        <v>23533.181279999997</v>
      </c>
      <c r="F32" s="1">
        <f t="shared" si="2"/>
        <v>23533.181279999997</v>
      </c>
      <c r="G32" s="1">
        <f t="shared" si="2"/>
        <v>23533.181279999997</v>
      </c>
      <c r="H32" s="1">
        <f t="shared" si="2"/>
        <v>23533.181279999997</v>
      </c>
      <c r="I32" s="1">
        <f t="shared" si="2"/>
        <v>23533.181279999997</v>
      </c>
      <c r="J32" s="1">
        <f t="shared" si="2"/>
        <v>23533.181279999997</v>
      </c>
      <c r="K32" s="1">
        <f t="shared" si="2"/>
        <v>23533.181279999997</v>
      </c>
      <c r="L32" s="1">
        <f t="shared" si="2"/>
        <v>23533.181279999997</v>
      </c>
      <c r="M32" s="1">
        <f t="shared" si="2"/>
        <v>23533.181279999997</v>
      </c>
      <c r="N32" s="1">
        <f t="shared" si="2"/>
        <v>23533.181279999997</v>
      </c>
    </row>
    <row r="33" spans="2:14" ht="28.8">
      <c r="B33" s="1" t="s">
        <v>19</v>
      </c>
      <c r="C33" s="1">
        <v>18</v>
      </c>
      <c r="D33" s="1">
        <v>18</v>
      </c>
      <c r="E33" s="1">
        <v>18</v>
      </c>
      <c r="F33" s="1">
        <v>18</v>
      </c>
      <c r="G33" s="1">
        <v>18</v>
      </c>
      <c r="H33" s="1">
        <v>18</v>
      </c>
      <c r="I33" s="1">
        <v>18</v>
      </c>
      <c r="J33" s="1">
        <v>18</v>
      </c>
      <c r="K33" s="1">
        <v>18</v>
      </c>
      <c r="L33" s="1">
        <v>18</v>
      </c>
      <c r="M33" s="1">
        <v>18</v>
      </c>
      <c r="N33" s="1">
        <v>18</v>
      </c>
    </row>
    <row r="34" spans="2:14" ht="43.2">
      <c r="B34" s="1" t="s">
        <v>20</v>
      </c>
      <c r="C34" s="1">
        <v>4</v>
      </c>
      <c r="D34" s="1">
        <v>4</v>
      </c>
      <c r="E34" s="1">
        <v>4</v>
      </c>
      <c r="F34" s="1">
        <v>4</v>
      </c>
      <c r="G34" s="1">
        <v>4</v>
      </c>
      <c r="H34" s="1">
        <v>4</v>
      </c>
      <c r="I34" s="1">
        <v>4</v>
      </c>
      <c r="J34" s="1">
        <v>4</v>
      </c>
      <c r="K34" s="1">
        <v>4</v>
      </c>
      <c r="L34" s="1">
        <v>4</v>
      </c>
      <c r="M34" s="1">
        <v>4</v>
      </c>
      <c r="N34" s="1">
        <v>4</v>
      </c>
    </row>
    <row r="35" spans="2:14" ht="28.8">
      <c r="B35" s="1" t="s">
        <v>21</v>
      </c>
      <c r="C35" s="1">
        <v>15</v>
      </c>
      <c r="D35" s="1">
        <v>15</v>
      </c>
      <c r="E35" s="1">
        <v>15</v>
      </c>
      <c r="F35" s="1">
        <v>15</v>
      </c>
      <c r="G35" s="1">
        <v>15</v>
      </c>
      <c r="H35" s="1">
        <v>15</v>
      </c>
      <c r="I35" s="1">
        <v>15</v>
      </c>
      <c r="J35" s="1">
        <v>15</v>
      </c>
      <c r="K35" s="1">
        <v>15</v>
      </c>
      <c r="L35" s="1">
        <v>15</v>
      </c>
      <c r="M35" s="1">
        <v>15</v>
      </c>
      <c r="N35" s="1">
        <v>15</v>
      </c>
    </row>
    <row r="36" spans="2:14" ht="28.8">
      <c r="B36" s="1" t="s">
        <v>22</v>
      </c>
      <c r="C36" s="3">
        <f>C32/C33/C34/C35</f>
        <v>21.789982666666663</v>
      </c>
      <c r="D36" s="3">
        <f t="shared" ref="D36:N36" si="3">D32/D33/D34/D35</f>
        <v>21.789982666666663</v>
      </c>
      <c r="E36" s="3">
        <f t="shared" si="3"/>
        <v>21.789982666666663</v>
      </c>
      <c r="F36" s="3">
        <f t="shared" si="3"/>
        <v>21.789982666666663</v>
      </c>
      <c r="G36" s="3">
        <f t="shared" si="3"/>
        <v>21.789982666666663</v>
      </c>
      <c r="H36" s="3">
        <f t="shared" si="3"/>
        <v>21.789982666666663</v>
      </c>
      <c r="I36" s="3">
        <f t="shared" si="3"/>
        <v>21.789982666666663</v>
      </c>
      <c r="J36" s="3">
        <f t="shared" si="3"/>
        <v>21.789982666666663</v>
      </c>
      <c r="K36" s="3">
        <f t="shared" si="3"/>
        <v>21.789982666666663</v>
      </c>
      <c r="L36" s="3">
        <f t="shared" si="3"/>
        <v>21.789982666666663</v>
      </c>
      <c r="M36" s="3">
        <f t="shared" si="3"/>
        <v>21.789982666666663</v>
      </c>
      <c r="N36" s="3">
        <f t="shared" si="3"/>
        <v>21.789982666666663</v>
      </c>
    </row>
    <row r="37" spans="2:14">
      <c r="B37" s="1"/>
      <c r="C37" s="1"/>
      <c r="D37" s="1"/>
      <c r="E37" s="1"/>
      <c r="F37" s="1"/>
      <c r="G37" s="1"/>
      <c r="H37" s="1"/>
      <c r="I37" s="1"/>
      <c r="J37" s="1"/>
      <c r="K37" s="1"/>
      <c r="L37" s="1"/>
      <c r="M37" s="1"/>
      <c r="N37" s="1"/>
    </row>
    <row r="38" spans="2:14">
      <c r="B38" s="1"/>
      <c r="C38" s="1"/>
      <c r="D38" s="1"/>
      <c r="E38" s="1"/>
      <c r="F38" s="1"/>
      <c r="G38" s="1"/>
      <c r="H38" s="1"/>
      <c r="I38" s="1"/>
      <c r="J38" s="1"/>
      <c r="K38" s="1"/>
      <c r="L38" s="1"/>
      <c r="M38" s="1"/>
      <c r="N38" s="1"/>
    </row>
    <row r="41" spans="2:14" ht="57.6">
      <c r="B41" s="4" t="s">
        <v>23</v>
      </c>
      <c r="C41" s="1"/>
      <c r="D41" s="1"/>
      <c r="E41" s="1"/>
      <c r="F41" s="1"/>
      <c r="G41" s="1"/>
      <c r="H41" s="1"/>
      <c r="I41" s="1"/>
      <c r="J41" s="1"/>
      <c r="K41" s="1"/>
      <c r="L41" s="1"/>
      <c r="M41" s="1"/>
      <c r="N41" s="1"/>
    </row>
    <row r="42" spans="2:14" ht="28.8">
      <c r="B42" s="1" t="s">
        <v>26</v>
      </c>
      <c r="C42" s="1">
        <v>34825</v>
      </c>
      <c r="D42" s="1">
        <v>34825</v>
      </c>
      <c r="E42" s="1">
        <v>34825</v>
      </c>
      <c r="F42" s="1">
        <v>34825</v>
      </c>
      <c r="G42" s="1">
        <v>34825</v>
      </c>
      <c r="H42" s="1">
        <v>34825</v>
      </c>
      <c r="I42" s="1">
        <v>34825</v>
      </c>
      <c r="J42" s="1">
        <v>34825</v>
      </c>
      <c r="K42" s="1">
        <v>34825</v>
      </c>
      <c r="L42" s="1">
        <v>34825</v>
      </c>
      <c r="M42" s="1">
        <v>34825</v>
      </c>
      <c r="N42" s="1">
        <v>34825</v>
      </c>
    </row>
    <row r="43" spans="2:14" ht="28.8">
      <c r="B43" s="1" t="s">
        <v>24</v>
      </c>
      <c r="C43" s="1">
        <v>36</v>
      </c>
      <c r="D43" s="1">
        <v>36</v>
      </c>
      <c r="E43" s="1">
        <v>36</v>
      </c>
      <c r="F43" s="1">
        <v>36</v>
      </c>
      <c r="G43" s="1">
        <v>36</v>
      </c>
      <c r="H43" s="1">
        <v>36</v>
      </c>
      <c r="I43" s="1">
        <v>36</v>
      </c>
      <c r="J43" s="1">
        <v>36</v>
      </c>
      <c r="K43" s="1">
        <v>36</v>
      </c>
      <c r="L43" s="1">
        <v>36</v>
      </c>
      <c r="M43" s="1">
        <v>36</v>
      </c>
      <c r="N43" s="1">
        <v>36</v>
      </c>
    </row>
    <row r="44" spans="2:14" s="26" customFormat="1" ht="43.2">
      <c r="B44" s="19" t="s">
        <v>20</v>
      </c>
      <c r="C44" s="19">
        <v>4</v>
      </c>
      <c r="D44" s="19">
        <v>4</v>
      </c>
      <c r="E44" s="19">
        <v>4</v>
      </c>
      <c r="F44" s="19">
        <v>4</v>
      </c>
      <c r="G44" s="19">
        <v>4</v>
      </c>
      <c r="H44" s="19">
        <v>4</v>
      </c>
      <c r="I44" s="19">
        <v>4</v>
      </c>
      <c r="J44" s="19">
        <v>4</v>
      </c>
      <c r="K44" s="19">
        <v>4</v>
      </c>
      <c r="L44" s="19">
        <v>4</v>
      </c>
      <c r="M44" s="19">
        <v>4</v>
      </c>
      <c r="N44" s="19">
        <v>4</v>
      </c>
    </row>
    <row r="45" spans="2:14" ht="28.8">
      <c r="B45" s="1" t="s">
        <v>21</v>
      </c>
      <c r="C45" s="1">
        <v>15</v>
      </c>
      <c r="D45" s="1">
        <v>15</v>
      </c>
      <c r="E45" s="1">
        <v>15</v>
      </c>
      <c r="F45" s="1">
        <v>15</v>
      </c>
      <c r="G45" s="1">
        <v>15</v>
      </c>
      <c r="H45" s="1">
        <v>15</v>
      </c>
      <c r="I45" s="1">
        <v>15</v>
      </c>
      <c r="J45" s="1">
        <v>15</v>
      </c>
      <c r="K45" s="1">
        <v>15</v>
      </c>
      <c r="L45" s="1">
        <v>15</v>
      </c>
      <c r="M45" s="1">
        <v>15</v>
      </c>
      <c r="N45" s="1">
        <v>15</v>
      </c>
    </row>
    <row r="46" spans="2:14" ht="43.2">
      <c r="B46" s="12" t="s">
        <v>25</v>
      </c>
      <c r="C46" s="13">
        <f>C42/C43/C44/C45</f>
        <v>16.122685185185183</v>
      </c>
      <c r="D46" s="13">
        <f t="shared" ref="D46:N46" si="4">D42/D43/D44/D45</f>
        <v>16.122685185185183</v>
      </c>
      <c r="E46" s="13">
        <f t="shared" si="4"/>
        <v>16.122685185185183</v>
      </c>
      <c r="F46" s="13">
        <f t="shared" si="4"/>
        <v>16.122685185185183</v>
      </c>
      <c r="G46" s="13">
        <f t="shared" si="4"/>
        <v>16.122685185185183</v>
      </c>
      <c r="H46" s="13">
        <f t="shared" si="4"/>
        <v>16.122685185185183</v>
      </c>
      <c r="I46" s="13">
        <f t="shared" si="4"/>
        <v>16.122685185185183</v>
      </c>
      <c r="J46" s="13">
        <f t="shared" si="4"/>
        <v>16.122685185185183</v>
      </c>
      <c r="K46" s="13">
        <f t="shared" si="4"/>
        <v>16.122685185185183</v>
      </c>
      <c r="L46" s="13">
        <f t="shared" si="4"/>
        <v>16.122685185185183</v>
      </c>
      <c r="M46" s="13">
        <f t="shared" si="4"/>
        <v>16.122685185185183</v>
      </c>
      <c r="N46" s="13">
        <f t="shared" si="4"/>
        <v>16.122685185185183</v>
      </c>
    </row>
    <row r="47" spans="2:14" ht="6.75" customHeight="1"/>
    <row r="48" spans="2:14" ht="21" customHeight="1">
      <c r="B48" s="33" t="s">
        <v>27</v>
      </c>
      <c r="C48" s="34"/>
      <c r="D48" s="1"/>
      <c r="E48" s="1"/>
      <c r="F48" s="1"/>
      <c r="G48" s="1"/>
      <c r="H48" s="1"/>
      <c r="I48" s="1"/>
      <c r="J48" s="1"/>
      <c r="K48" s="1"/>
      <c r="L48" s="1"/>
      <c r="M48" s="1"/>
      <c r="N48" s="1"/>
    </row>
    <row r="49" spans="2:14" ht="28.8">
      <c r="B49" s="1" t="s">
        <v>28</v>
      </c>
      <c r="C49" s="1"/>
      <c r="D49" s="1"/>
      <c r="E49" s="1"/>
      <c r="F49" s="1"/>
      <c r="G49" s="1"/>
      <c r="H49" s="1"/>
      <c r="I49" s="1"/>
      <c r="J49" s="1"/>
      <c r="K49" s="1"/>
      <c r="L49" s="1"/>
      <c r="M49" s="1"/>
      <c r="N49" s="1"/>
    </row>
    <row r="50" spans="2:14" s="26" customFormat="1" ht="79.5" customHeight="1">
      <c r="B50" s="19" t="s">
        <v>29</v>
      </c>
      <c r="C50" s="20">
        <f>C115+C123+C140</f>
        <v>12.601344281226767</v>
      </c>
      <c r="D50" s="20">
        <f t="shared" ref="D50:N50" si="5">D115+D123+D140</f>
        <v>12.566715908273846</v>
      </c>
      <c r="E50" s="20">
        <f t="shared" si="5"/>
        <v>12.496844669805469</v>
      </c>
      <c r="F50" s="20">
        <f t="shared" si="5"/>
        <v>12.41064423385358</v>
      </c>
      <c r="G50" s="20">
        <f t="shared" si="5"/>
        <v>12.315862147255245</v>
      </c>
      <c r="H50" s="20">
        <f t="shared" si="5"/>
        <v>12.386500227954233</v>
      </c>
      <c r="I50" s="20">
        <f t="shared" si="5"/>
        <v>12.396128362965738</v>
      </c>
      <c r="J50" s="20">
        <f t="shared" si="5"/>
        <v>12.361875231107055</v>
      </c>
      <c r="K50" s="20">
        <f t="shared" si="5"/>
        <v>12.154532736210779</v>
      </c>
      <c r="L50" s="20">
        <f t="shared" si="5"/>
        <v>12.16662766594283</v>
      </c>
      <c r="M50" s="20">
        <f t="shared" si="5"/>
        <v>12.101774432849435</v>
      </c>
      <c r="N50" s="20">
        <f t="shared" si="5"/>
        <v>12.039167833551588</v>
      </c>
    </row>
    <row r="51" spans="2:14" s="26" customFormat="1" ht="102.6" customHeight="1">
      <c r="B51" s="19" t="s">
        <v>30</v>
      </c>
      <c r="C51" s="19">
        <v>15.96</v>
      </c>
      <c r="D51" s="19">
        <v>15.96</v>
      </c>
      <c r="E51" s="19">
        <v>15.96</v>
      </c>
      <c r="F51" s="19">
        <v>15.96</v>
      </c>
      <c r="G51" s="19">
        <v>15.96</v>
      </c>
      <c r="H51" s="19">
        <v>15.96</v>
      </c>
      <c r="I51" s="19">
        <v>15.96</v>
      </c>
      <c r="J51" s="19">
        <v>15.96</v>
      </c>
      <c r="K51" s="19">
        <v>15.96</v>
      </c>
      <c r="L51" s="19">
        <v>15.96</v>
      </c>
      <c r="M51" s="19">
        <v>15.96</v>
      </c>
      <c r="N51" s="19">
        <v>15.96</v>
      </c>
    </row>
    <row r="52" spans="2:14" ht="43.2">
      <c r="B52" s="1" t="s">
        <v>31</v>
      </c>
      <c r="C52" s="1">
        <v>21.79</v>
      </c>
      <c r="D52" s="1">
        <v>21.79</v>
      </c>
      <c r="E52" s="1">
        <v>21.79</v>
      </c>
      <c r="F52" s="1">
        <v>21.79</v>
      </c>
      <c r="G52" s="1">
        <v>21.79</v>
      </c>
      <c r="H52" s="1">
        <v>21.79</v>
      </c>
      <c r="I52" s="1">
        <v>21.79</v>
      </c>
      <c r="J52" s="1">
        <v>21.79</v>
      </c>
      <c r="K52" s="1">
        <v>21.79</v>
      </c>
      <c r="L52" s="1">
        <v>21.79</v>
      </c>
      <c r="M52" s="1">
        <v>21.79</v>
      </c>
      <c r="N52" s="1">
        <v>21.79</v>
      </c>
    </row>
    <row r="53" spans="2:14" ht="49.5" customHeight="1">
      <c r="B53" s="1" t="s">
        <v>32</v>
      </c>
      <c r="C53" s="1">
        <v>0.61</v>
      </c>
      <c r="D53" s="1">
        <v>0.61</v>
      </c>
      <c r="E53" s="1">
        <v>0.61</v>
      </c>
      <c r="F53" s="1">
        <v>0.61</v>
      </c>
      <c r="G53" s="1">
        <v>0.61</v>
      </c>
      <c r="H53" s="1">
        <v>0.61</v>
      </c>
      <c r="I53" s="1">
        <v>0.61</v>
      </c>
      <c r="J53" s="1">
        <v>0.61</v>
      </c>
      <c r="K53" s="1">
        <v>0.61</v>
      </c>
      <c r="L53" s="1">
        <v>0.61</v>
      </c>
      <c r="M53" s="1">
        <v>0.61</v>
      </c>
      <c r="N53" s="1">
        <v>0.61</v>
      </c>
    </row>
    <row r="54" spans="2:14" ht="43.2">
      <c r="B54" s="1" t="s">
        <v>33</v>
      </c>
      <c r="C54" s="1">
        <v>16.559999999999999</v>
      </c>
      <c r="D54" s="1">
        <v>16.559999999999999</v>
      </c>
      <c r="E54" s="1">
        <v>16.559999999999999</v>
      </c>
      <c r="F54" s="1">
        <v>16.559999999999999</v>
      </c>
      <c r="G54" s="1">
        <v>16.559999999999999</v>
      </c>
      <c r="H54" s="1">
        <v>16.559999999999999</v>
      </c>
      <c r="I54" s="1">
        <v>16.559999999999999</v>
      </c>
      <c r="J54" s="1">
        <v>16.559999999999999</v>
      </c>
      <c r="K54" s="1">
        <v>16.559999999999999</v>
      </c>
      <c r="L54" s="1">
        <v>16.559999999999999</v>
      </c>
      <c r="M54" s="1">
        <v>16.559999999999999</v>
      </c>
      <c r="N54" s="1">
        <v>16.559999999999999</v>
      </c>
    </row>
    <row r="55" spans="2:14" ht="57.6">
      <c r="B55" s="1" t="s">
        <v>34</v>
      </c>
      <c r="C55" s="3">
        <v>12.6</v>
      </c>
      <c r="D55" s="3">
        <v>12.57</v>
      </c>
      <c r="E55" s="3">
        <v>12.5</v>
      </c>
      <c r="F55" s="3">
        <v>12.41</v>
      </c>
      <c r="G55" s="3">
        <v>12.32</v>
      </c>
      <c r="H55" s="3">
        <v>12.39</v>
      </c>
      <c r="I55" s="1">
        <v>12.4</v>
      </c>
      <c r="J55" s="1">
        <v>12.36</v>
      </c>
      <c r="K55" s="1">
        <v>12.15</v>
      </c>
      <c r="L55" s="1">
        <v>12.17</v>
      </c>
      <c r="M55" s="1">
        <v>12.1</v>
      </c>
      <c r="N55" s="1">
        <v>12.04</v>
      </c>
    </row>
    <row r="57" spans="2:14" ht="57.6">
      <c r="B57" s="4" t="s">
        <v>35</v>
      </c>
      <c r="C57" s="1"/>
      <c r="D57" s="1"/>
      <c r="E57" s="1"/>
      <c r="F57" s="1"/>
      <c r="G57" s="1"/>
      <c r="H57" s="1"/>
      <c r="I57" s="1"/>
      <c r="J57" s="1"/>
      <c r="K57" s="1"/>
      <c r="L57" s="1"/>
      <c r="M57" s="1"/>
      <c r="N57" s="1"/>
    </row>
    <row r="58" spans="2:14" ht="43.2">
      <c r="B58" s="1" t="s">
        <v>36</v>
      </c>
      <c r="C58" s="8">
        <v>47560</v>
      </c>
      <c r="D58" s="8">
        <v>56680</v>
      </c>
      <c r="E58" s="8">
        <v>40740</v>
      </c>
      <c r="F58" s="8">
        <v>37020</v>
      </c>
      <c r="G58" s="8">
        <v>63120</v>
      </c>
      <c r="H58" s="8">
        <v>32250</v>
      </c>
      <c r="I58" s="8">
        <v>52098</v>
      </c>
      <c r="J58" s="8">
        <v>49160</v>
      </c>
      <c r="K58" s="8">
        <v>45407</v>
      </c>
      <c r="L58" s="8">
        <v>90970</v>
      </c>
      <c r="M58" s="8">
        <v>17483</v>
      </c>
      <c r="N58" s="8">
        <v>17483</v>
      </c>
    </row>
    <row r="59" spans="2:14" ht="28.8">
      <c r="B59" s="1" t="s">
        <v>37</v>
      </c>
      <c r="C59" s="1">
        <v>248</v>
      </c>
      <c r="D59" s="1">
        <v>248</v>
      </c>
      <c r="E59" s="1">
        <v>248</v>
      </c>
      <c r="F59" s="1">
        <v>248</v>
      </c>
      <c r="G59" s="1">
        <v>248</v>
      </c>
      <c r="H59" s="1">
        <v>248</v>
      </c>
      <c r="I59" s="1">
        <v>248</v>
      </c>
      <c r="J59" s="1">
        <v>248</v>
      </c>
      <c r="K59" s="1">
        <v>248</v>
      </c>
      <c r="L59" s="1">
        <v>296</v>
      </c>
      <c r="M59" s="1">
        <v>248</v>
      </c>
      <c r="N59" s="1">
        <v>248</v>
      </c>
    </row>
    <row r="60" spans="2:14">
      <c r="B60" s="1" t="s">
        <v>38</v>
      </c>
      <c r="C60" s="1">
        <v>12</v>
      </c>
      <c r="D60" s="1">
        <v>12</v>
      </c>
      <c r="E60" s="1">
        <v>12</v>
      </c>
      <c r="F60" s="1">
        <v>12</v>
      </c>
      <c r="G60" s="1">
        <v>12</v>
      </c>
      <c r="H60" s="1">
        <v>12</v>
      </c>
      <c r="I60" s="1">
        <v>12</v>
      </c>
      <c r="J60" s="1">
        <v>12</v>
      </c>
      <c r="K60" s="1">
        <v>12</v>
      </c>
      <c r="L60" s="1">
        <v>12</v>
      </c>
      <c r="M60" s="1">
        <v>12</v>
      </c>
      <c r="N60" s="1">
        <v>12</v>
      </c>
    </row>
    <row r="61" spans="2:14" ht="28.8">
      <c r="B61" s="1" t="s">
        <v>39</v>
      </c>
      <c r="C61" s="1">
        <v>1460.3</v>
      </c>
      <c r="D61" s="1">
        <v>1717.3</v>
      </c>
      <c r="E61" s="1">
        <v>1670.1</v>
      </c>
      <c r="F61" s="1">
        <v>1983.9</v>
      </c>
      <c r="G61" s="1">
        <v>3598</v>
      </c>
      <c r="H61" s="1">
        <v>2001.4</v>
      </c>
      <c r="I61" s="1">
        <v>1085.0999999999999</v>
      </c>
      <c r="J61" s="1">
        <v>1151.0999999999999</v>
      </c>
      <c r="K61" s="1">
        <v>1670.9</v>
      </c>
      <c r="L61" s="1">
        <v>2585.8000000000002</v>
      </c>
      <c r="M61" s="1">
        <v>1053.9000000000001</v>
      </c>
      <c r="N61" s="1">
        <v>1053.9000000000001</v>
      </c>
    </row>
    <row r="62" spans="2:14" ht="28.8">
      <c r="B62" s="1" t="s">
        <v>40</v>
      </c>
      <c r="C62" s="1">
        <v>60</v>
      </c>
      <c r="D62" s="1">
        <v>60</v>
      </c>
      <c r="E62" s="1">
        <v>60</v>
      </c>
      <c r="F62" s="1">
        <v>60</v>
      </c>
      <c r="G62" s="1">
        <v>60</v>
      </c>
      <c r="H62" s="1">
        <v>60</v>
      </c>
      <c r="I62" s="1">
        <v>60</v>
      </c>
      <c r="J62" s="1">
        <v>60</v>
      </c>
      <c r="K62" s="1">
        <v>60</v>
      </c>
      <c r="L62" s="1">
        <v>60</v>
      </c>
      <c r="M62" s="1">
        <v>60</v>
      </c>
      <c r="N62" s="1">
        <v>60</v>
      </c>
    </row>
    <row r="63" spans="2:14" ht="28.8">
      <c r="B63" s="4" t="s">
        <v>96</v>
      </c>
      <c r="C63" s="6">
        <f>C58/C59/C60/C61*C62</f>
        <v>0.65662601365605389</v>
      </c>
      <c r="D63" s="6">
        <f t="shared" ref="D63:N63" si="6">D58/D59/D60/D61*D62</f>
        <v>0.66542941564308566</v>
      </c>
      <c r="E63" s="6">
        <f t="shared" si="6"/>
        <v>0.49180945317162778</v>
      </c>
      <c r="F63" s="6">
        <f t="shared" si="6"/>
        <v>0.37621400662429327</v>
      </c>
      <c r="G63" s="6">
        <f t="shared" si="6"/>
        <v>0.35369111872187059</v>
      </c>
      <c r="H63" s="6">
        <f t="shared" si="6"/>
        <v>0.3248733950750603</v>
      </c>
      <c r="I63" s="6">
        <f t="shared" si="6"/>
        <v>0.96798719309354564</v>
      </c>
      <c r="J63" s="6">
        <f t="shared" si="6"/>
        <v>0.86102774064639442</v>
      </c>
      <c r="K63" s="6">
        <f t="shared" si="6"/>
        <v>0.54788659385805216</v>
      </c>
      <c r="L63" s="6">
        <f t="shared" si="6"/>
        <v>0.59426692141906001</v>
      </c>
      <c r="M63" s="6">
        <f t="shared" si="6"/>
        <v>0.33445283111270274</v>
      </c>
      <c r="N63" s="6">
        <f t="shared" si="6"/>
        <v>0.33445283111270274</v>
      </c>
    </row>
    <row r="64" spans="2:14">
      <c r="B64" s="1" t="s">
        <v>41</v>
      </c>
      <c r="C64" s="1">
        <v>6.5705</v>
      </c>
      <c r="D64" s="1">
        <v>6.5705</v>
      </c>
      <c r="E64" s="1">
        <v>6.5705</v>
      </c>
      <c r="F64" s="1">
        <v>6.5705</v>
      </c>
      <c r="G64" s="1">
        <v>6.5705</v>
      </c>
      <c r="H64" s="1">
        <v>6.5705</v>
      </c>
      <c r="I64" s="1">
        <v>6.5705</v>
      </c>
      <c r="J64" s="1">
        <v>6.5705</v>
      </c>
      <c r="K64" s="1">
        <v>6.5705</v>
      </c>
      <c r="L64" s="1">
        <v>6.5705</v>
      </c>
      <c r="M64" s="1">
        <v>6.5705</v>
      </c>
      <c r="N64" s="1">
        <v>6.5705</v>
      </c>
    </row>
    <row r="65" spans="2:14" ht="28.8">
      <c r="B65" s="10" t="s">
        <v>42</v>
      </c>
      <c r="C65" s="11">
        <f>C63*C64</f>
        <v>4.3143612227271024</v>
      </c>
      <c r="D65" s="11">
        <f t="shared" ref="D65:N65" si="7">D63*D64</f>
        <v>4.3722039754828943</v>
      </c>
      <c r="E65" s="11">
        <f t="shared" si="7"/>
        <v>3.2314340120641805</v>
      </c>
      <c r="F65" s="11">
        <f t="shared" si="7"/>
        <v>2.4719141305249188</v>
      </c>
      <c r="G65" s="11">
        <f t="shared" si="7"/>
        <v>2.3239274955620508</v>
      </c>
      <c r="H65" s="11">
        <f t="shared" si="7"/>
        <v>2.1345806423406839</v>
      </c>
      <c r="I65" s="11">
        <f t="shared" si="7"/>
        <v>6.360159852221142</v>
      </c>
      <c r="J65" s="11">
        <f t="shared" si="7"/>
        <v>5.6573827699171346</v>
      </c>
      <c r="K65" s="11">
        <f t="shared" si="7"/>
        <v>3.5998888649443317</v>
      </c>
      <c r="L65" s="11">
        <f t="shared" si="7"/>
        <v>3.904630807183934</v>
      </c>
      <c r="M65" s="11">
        <f t="shared" si="7"/>
        <v>2.1975223268260136</v>
      </c>
      <c r="N65" s="11">
        <f t="shared" si="7"/>
        <v>2.1975223268260136</v>
      </c>
    </row>
    <row r="66" spans="2:14">
      <c r="B66" s="4" t="s">
        <v>43</v>
      </c>
      <c r="C66" s="1"/>
      <c r="D66" s="1"/>
      <c r="E66" s="1"/>
      <c r="F66" s="1"/>
      <c r="G66" s="1"/>
      <c r="H66" s="1"/>
      <c r="I66" s="1"/>
      <c r="J66" s="1"/>
      <c r="K66" s="1"/>
      <c r="L66" s="1"/>
      <c r="M66" s="1"/>
      <c r="N66" s="1"/>
    </row>
    <row r="67" spans="2:14" ht="43.2">
      <c r="B67" s="1" t="s">
        <v>44</v>
      </c>
      <c r="C67" s="1">
        <v>75</v>
      </c>
      <c r="D67" s="1">
        <v>75</v>
      </c>
      <c r="E67" s="1">
        <v>75</v>
      </c>
      <c r="F67" s="1">
        <v>75</v>
      </c>
      <c r="G67" s="1">
        <v>75</v>
      </c>
      <c r="H67" s="1">
        <v>75</v>
      </c>
      <c r="I67" s="1">
        <v>75</v>
      </c>
      <c r="J67" s="1">
        <v>75</v>
      </c>
      <c r="K67" s="1">
        <v>75</v>
      </c>
      <c r="L67" s="1">
        <v>75</v>
      </c>
      <c r="M67" s="1">
        <v>75</v>
      </c>
      <c r="N67" s="1">
        <v>75</v>
      </c>
    </row>
    <row r="68" spans="2:14">
      <c r="B68" s="1" t="s">
        <v>45</v>
      </c>
      <c r="C68" s="1">
        <v>12</v>
      </c>
      <c r="D68" s="1">
        <v>12</v>
      </c>
      <c r="E68" s="1">
        <v>12</v>
      </c>
      <c r="F68" s="1">
        <v>12</v>
      </c>
      <c r="G68" s="1">
        <v>12</v>
      </c>
      <c r="H68" s="1">
        <v>12</v>
      </c>
      <c r="I68" s="1">
        <v>12</v>
      </c>
      <c r="J68" s="1">
        <v>12</v>
      </c>
      <c r="K68" s="1">
        <v>12</v>
      </c>
      <c r="L68" s="1">
        <v>12</v>
      </c>
      <c r="M68" s="1">
        <v>12</v>
      </c>
      <c r="N68" s="1">
        <v>12</v>
      </c>
    </row>
    <row r="69" spans="2:14">
      <c r="B69" s="1" t="s">
        <v>46</v>
      </c>
      <c r="C69" s="1">
        <v>1000</v>
      </c>
      <c r="D69" s="1">
        <v>1000</v>
      </c>
      <c r="E69" s="1">
        <v>1000</v>
      </c>
      <c r="F69" s="1">
        <v>1000</v>
      </c>
      <c r="G69" s="1">
        <v>1000</v>
      </c>
      <c r="H69" s="1">
        <v>1000</v>
      </c>
      <c r="I69" s="1">
        <v>1000</v>
      </c>
      <c r="J69" s="1">
        <v>1000</v>
      </c>
      <c r="K69" s="1">
        <v>1000</v>
      </c>
      <c r="L69" s="1">
        <v>1000</v>
      </c>
      <c r="M69" s="1">
        <v>1000</v>
      </c>
      <c r="N69" s="1">
        <v>1000</v>
      </c>
    </row>
    <row r="70" spans="2:14">
      <c r="B70" s="1" t="s">
        <v>47</v>
      </c>
      <c r="C70" s="1">
        <f>C67/C68/C69</f>
        <v>6.2500000000000003E-3</v>
      </c>
      <c r="D70" s="1">
        <f t="shared" ref="D70:N70" si="8">D67/D68/D69</f>
        <v>6.2500000000000003E-3</v>
      </c>
      <c r="E70" s="1">
        <f t="shared" si="8"/>
        <v>6.2500000000000003E-3</v>
      </c>
      <c r="F70" s="1">
        <f t="shared" si="8"/>
        <v>6.2500000000000003E-3</v>
      </c>
      <c r="G70" s="1">
        <f t="shared" si="8"/>
        <v>6.2500000000000003E-3</v>
      </c>
      <c r="H70" s="1">
        <f t="shared" si="8"/>
        <v>6.2500000000000003E-3</v>
      </c>
      <c r="I70" s="1">
        <f t="shared" si="8"/>
        <v>6.2500000000000003E-3</v>
      </c>
      <c r="J70" s="1">
        <f t="shared" si="8"/>
        <v>6.2500000000000003E-3</v>
      </c>
      <c r="K70" s="1">
        <f t="shared" si="8"/>
        <v>6.2500000000000003E-3</v>
      </c>
      <c r="L70" s="1">
        <f t="shared" si="8"/>
        <v>6.2500000000000003E-3</v>
      </c>
      <c r="M70" s="1">
        <f t="shared" si="8"/>
        <v>6.2500000000000003E-3</v>
      </c>
      <c r="N70" s="1">
        <f t="shared" si="8"/>
        <v>6.2500000000000003E-3</v>
      </c>
    </row>
    <row r="71" spans="2:14">
      <c r="B71" s="1" t="s">
        <v>41</v>
      </c>
      <c r="C71" s="3">
        <v>50.1</v>
      </c>
      <c r="D71" s="3">
        <v>50.1</v>
      </c>
      <c r="E71" s="3">
        <v>50.1</v>
      </c>
      <c r="F71" s="3">
        <v>50.1</v>
      </c>
      <c r="G71" s="3">
        <v>50.1</v>
      </c>
      <c r="H71" s="3">
        <v>50.1</v>
      </c>
      <c r="I71" s="1">
        <v>26.88</v>
      </c>
      <c r="J71" s="1">
        <v>26.88</v>
      </c>
      <c r="K71" s="1">
        <v>26.88</v>
      </c>
      <c r="L71" s="1">
        <v>26.88</v>
      </c>
      <c r="M71" s="1">
        <v>26.72</v>
      </c>
      <c r="N71" s="1">
        <v>26.72</v>
      </c>
    </row>
    <row r="72" spans="2:14" ht="28.8">
      <c r="B72" s="1" t="s">
        <v>48</v>
      </c>
      <c r="C72" s="1">
        <v>15</v>
      </c>
      <c r="D72" s="1">
        <v>15</v>
      </c>
      <c r="E72" s="1">
        <v>15</v>
      </c>
      <c r="F72" s="1">
        <v>15</v>
      </c>
      <c r="G72" s="1">
        <v>15</v>
      </c>
      <c r="H72" s="1">
        <v>15</v>
      </c>
      <c r="I72" s="1">
        <v>15</v>
      </c>
      <c r="J72" s="1">
        <v>15</v>
      </c>
      <c r="K72" s="1">
        <v>15</v>
      </c>
      <c r="L72" s="1">
        <v>15</v>
      </c>
      <c r="M72" s="1">
        <v>15</v>
      </c>
      <c r="N72" s="1">
        <v>15</v>
      </c>
    </row>
    <row r="73" spans="2:14" ht="28.8">
      <c r="B73" s="5" t="s">
        <v>97</v>
      </c>
      <c r="C73" s="9">
        <f t="shared" ref="C73:N73" si="9">C70*C71*C72</f>
        <v>4.6968750000000004</v>
      </c>
      <c r="D73" s="9">
        <f t="shared" si="9"/>
        <v>4.6968750000000004</v>
      </c>
      <c r="E73" s="9">
        <f t="shared" si="9"/>
        <v>4.6968750000000004</v>
      </c>
      <c r="F73" s="9">
        <f t="shared" si="9"/>
        <v>4.6968750000000004</v>
      </c>
      <c r="G73" s="9">
        <f t="shared" si="9"/>
        <v>4.6968750000000004</v>
      </c>
      <c r="H73" s="9">
        <f t="shared" si="9"/>
        <v>4.6968750000000004</v>
      </c>
      <c r="I73" s="9">
        <f t="shared" si="9"/>
        <v>2.52</v>
      </c>
      <c r="J73" s="9">
        <f t="shared" si="9"/>
        <v>2.52</v>
      </c>
      <c r="K73" s="9">
        <f t="shared" si="9"/>
        <v>2.52</v>
      </c>
      <c r="L73" s="9">
        <f t="shared" si="9"/>
        <v>2.52</v>
      </c>
      <c r="M73" s="9">
        <f t="shared" si="9"/>
        <v>2.5050000000000003</v>
      </c>
      <c r="N73" s="9">
        <f t="shared" si="9"/>
        <v>2.5050000000000003</v>
      </c>
    </row>
    <row r="74" spans="2:14" s="26" customFormat="1" ht="72">
      <c r="B74" s="19" t="s">
        <v>49</v>
      </c>
      <c r="C74" s="19">
        <v>40</v>
      </c>
      <c r="D74" s="19">
        <v>40</v>
      </c>
      <c r="E74" s="19">
        <v>40</v>
      </c>
      <c r="F74" s="19">
        <v>40</v>
      </c>
      <c r="G74" s="19">
        <v>40</v>
      </c>
      <c r="H74" s="19">
        <v>40</v>
      </c>
      <c r="I74" s="19">
        <v>40</v>
      </c>
      <c r="J74" s="19">
        <v>40</v>
      </c>
      <c r="K74" s="19">
        <v>40</v>
      </c>
      <c r="L74" s="19">
        <v>40</v>
      </c>
      <c r="M74" s="19">
        <v>40</v>
      </c>
      <c r="N74" s="19">
        <v>40</v>
      </c>
    </row>
    <row r="75" spans="2:14">
      <c r="B75" s="1" t="s">
        <v>45</v>
      </c>
      <c r="C75" s="1">
        <v>12</v>
      </c>
      <c r="D75" s="1">
        <v>12</v>
      </c>
      <c r="E75" s="1">
        <v>12</v>
      </c>
      <c r="F75" s="1">
        <v>12</v>
      </c>
      <c r="G75" s="1">
        <v>12</v>
      </c>
      <c r="H75" s="1">
        <v>12</v>
      </c>
      <c r="I75" s="1">
        <v>12</v>
      </c>
      <c r="J75" s="1">
        <v>12</v>
      </c>
      <c r="K75" s="1">
        <v>12</v>
      </c>
      <c r="L75" s="1">
        <v>12</v>
      </c>
      <c r="M75" s="1">
        <v>12</v>
      </c>
      <c r="N75" s="1">
        <v>12</v>
      </c>
    </row>
    <row r="76" spans="2:14">
      <c r="B76" s="1" t="s">
        <v>46</v>
      </c>
      <c r="C76" s="1">
        <v>1000</v>
      </c>
      <c r="D76" s="1">
        <v>1000</v>
      </c>
      <c r="E76" s="1">
        <v>1000</v>
      </c>
      <c r="F76" s="1">
        <v>1000</v>
      </c>
      <c r="G76" s="1">
        <v>1000</v>
      </c>
      <c r="H76" s="1">
        <v>1000</v>
      </c>
      <c r="I76" s="1">
        <v>1000</v>
      </c>
      <c r="J76" s="1">
        <v>1000</v>
      </c>
      <c r="K76" s="1">
        <v>1000</v>
      </c>
      <c r="L76" s="1">
        <v>1000</v>
      </c>
      <c r="M76" s="1">
        <v>1000</v>
      </c>
      <c r="N76" s="1">
        <v>1000</v>
      </c>
    </row>
    <row r="77" spans="2:14">
      <c r="B77" s="1" t="s">
        <v>47</v>
      </c>
      <c r="C77" s="6">
        <f>C74/C75/C76</f>
        <v>3.3333333333333335E-3</v>
      </c>
      <c r="D77" s="6">
        <f t="shared" ref="D77:N77" si="10">D74/D75/D76</f>
        <v>3.3333333333333335E-3</v>
      </c>
      <c r="E77" s="6">
        <f t="shared" si="10"/>
        <v>3.3333333333333335E-3</v>
      </c>
      <c r="F77" s="6">
        <f t="shared" si="10"/>
        <v>3.3333333333333335E-3</v>
      </c>
      <c r="G77" s="6">
        <f t="shared" si="10"/>
        <v>3.3333333333333335E-3</v>
      </c>
      <c r="H77" s="6">
        <f t="shared" si="10"/>
        <v>3.3333333333333335E-3</v>
      </c>
      <c r="I77" s="6">
        <f t="shared" si="10"/>
        <v>3.3333333333333335E-3</v>
      </c>
      <c r="J77" s="6">
        <f t="shared" si="10"/>
        <v>3.3333333333333335E-3</v>
      </c>
      <c r="K77" s="6">
        <f t="shared" si="10"/>
        <v>3.3333333333333335E-3</v>
      </c>
      <c r="L77" s="6">
        <f t="shared" si="10"/>
        <v>3.3333333333333335E-3</v>
      </c>
      <c r="M77" s="6">
        <f t="shared" si="10"/>
        <v>3.3333333333333335E-3</v>
      </c>
      <c r="N77" s="6">
        <f t="shared" si="10"/>
        <v>3.3333333333333335E-3</v>
      </c>
    </row>
    <row r="78" spans="2:14">
      <c r="B78" s="1" t="s">
        <v>41</v>
      </c>
      <c r="C78" s="3">
        <v>50.1</v>
      </c>
      <c r="D78" s="3">
        <v>50.1</v>
      </c>
      <c r="E78" s="3">
        <v>50.1</v>
      </c>
      <c r="F78" s="3">
        <v>50.1</v>
      </c>
      <c r="G78" s="3">
        <v>50.1</v>
      </c>
      <c r="H78" s="3">
        <v>50.1</v>
      </c>
      <c r="I78" s="1">
        <v>26.88</v>
      </c>
      <c r="J78" s="1">
        <v>26.88</v>
      </c>
      <c r="K78" s="1">
        <v>26.88</v>
      </c>
      <c r="L78" s="1">
        <v>26.88</v>
      </c>
      <c r="M78" s="1">
        <v>26.72</v>
      </c>
      <c r="N78" s="1">
        <v>26.72</v>
      </c>
    </row>
    <row r="79" spans="2:14" ht="28.8">
      <c r="B79" s="5" t="s">
        <v>50</v>
      </c>
      <c r="C79" s="7">
        <f>C77*C78</f>
        <v>0.16700000000000001</v>
      </c>
      <c r="D79" s="7">
        <f t="shared" ref="D79:N79" si="11">D77*D78</f>
        <v>0.16700000000000001</v>
      </c>
      <c r="E79" s="7">
        <f t="shared" si="11"/>
        <v>0.16700000000000001</v>
      </c>
      <c r="F79" s="7">
        <f t="shared" si="11"/>
        <v>0.16700000000000001</v>
      </c>
      <c r="G79" s="7">
        <f t="shared" si="11"/>
        <v>0.16700000000000001</v>
      </c>
      <c r="H79" s="7">
        <f t="shared" si="11"/>
        <v>0.16700000000000001</v>
      </c>
      <c r="I79" s="7">
        <f t="shared" si="11"/>
        <v>8.9599999999999999E-2</v>
      </c>
      <c r="J79" s="7">
        <f t="shared" si="11"/>
        <v>8.9599999999999999E-2</v>
      </c>
      <c r="K79" s="7">
        <f t="shared" si="11"/>
        <v>8.9599999999999999E-2</v>
      </c>
      <c r="L79" s="7">
        <f t="shared" si="11"/>
        <v>8.9599999999999999E-2</v>
      </c>
      <c r="M79" s="7">
        <f t="shared" si="11"/>
        <v>8.9066666666666669E-2</v>
      </c>
      <c r="N79" s="7">
        <f t="shared" si="11"/>
        <v>8.9066666666666669E-2</v>
      </c>
    </row>
    <row r="80" spans="2:14" ht="28.8">
      <c r="B80" s="1" t="s">
        <v>51</v>
      </c>
      <c r="C80" s="1">
        <v>75</v>
      </c>
      <c r="D80" s="1">
        <v>75</v>
      </c>
      <c r="E80" s="1">
        <v>75</v>
      </c>
      <c r="F80" s="1">
        <v>75</v>
      </c>
      <c r="G80" s="1">
        <v>75</v>
      </c>
      <c r="H80" s="1">
        <v>75</v>
      </c>
      <c r="I80" s="1">
        <v>75</v>
      </c>
      <c r="J80" s="1">
        <v>75</v>
      </c>
      <c r="K80" s="1">
        <v>75</v>
      </c>
      <c r="L80" s="1">
        <v>75</v>
      </c>
      <c r="M80" s="1">
        <v>75</v>
      </c>
      <c r="N80" s="1">
        <v>75</v>
      </c>
    </row>
    <row r="81" spans="2:14">
      <c r="B81" s="1" t="s">
        <v>46</v>
      </c>
      <c r="C81" s="1">
        <v>1000</v>
      </c>
      <c r="D81" s="1">
        <v>1000</v>
      </c>
      <c r="E81" s="1">
        <v>1000</v>
      </c>
      <c r="F81" s="1">
        <v>1000</v>
      </c>
      <c r="G81" s="1">
        <v>1000</v>
      </c>
      <c r="H81" s="1">
        <v>1000</v>
      </c>
      <c r="I81" s="1">
        <v>1000</v>
      </c>
      <c r="J81" s="1">
        <v>1000</v>
      </c>
      <c r="K81" s="1">
        <v>1000</v>
      </c>
      <c r="L81" s="1">
        <v>1000</v>
      </c>
      <c r="M81" s="1">
        <v>1000</v>
      </c>
      <c r="N81" s="1">
        <v>1000</v>
      </c>
    </row>
    <row r="82" spans="2:14">
      <c r="B82" s="1" t="s">
        <v>47</v>
      </c>
      <c r="C82" s="1">
        <f>C80/C81</f>
        <v>7.4999999999999997E-2</v>
      </c>
      <c r="D82" s="1">
        <f t="shared" ref="D82:N82" si="12">D80/D81</f>
        <v>7.4999999999999997E-2</v>
      </c>
      <c r="E82" s="1">
        <f t="shared" si="12"/>
        <v>7.4999999999999997E-2</v>
      </c>
      <c r="F82" s="1">
        <f t="shared" si="12"/>
        <v>7.4999999999999997E-2</v>
      </c>
      <c r="G82" s="1">
        <f t="shared" si="12"/>
        <v>7.4999999999999997E-2</v>
      </c>
      <c r="H82" s="1">
        <f t="shared" si="12"/>
        <v>7.4999999999999997E-2</v>
      </c>
      <c r="I82" s="1">
        <f t="shared" si="12"/>
        <v>7.4999999999999997E-2</v>
      </c>
      <c r="J82" s="1">
        <f t="shared" si="12"/>
        <v>7.4999999999999997E-2</v>
      </c>
      <c r="K82" s="1">
        <f t="shared" si="12"/>
        <v>7.4999999999999997E-2</v>
      </c>
      <c r="L82" s="1">
        <f t="shared" si="12"/>
        <v>7.4999999999999997E-2</v>
      </c>
      <c r="M82" s="1">
        <f t="shared" si="12"/>
        <v>7.4999999999999997E-2</v>
      </c>
      <c r="N82" s="1">
        <f t="shared" si="12"/>
        <v>7.4999999999999997E-2</v>
      </c>
    </row>
    <row r="83" spans="2:14">
      <c r="B83" s="1" t="s">
        <v>41</v>
      </c>
      <c r="C83" s="3">
        <v>50.1</v>
      </c>
      <c r="D83" s="3">
        <v>50.1</v>
      </c>
      <c r="E83" s="3">
        <v>50.1</v>
      </c>
      <c r="F83" s="3">
        <v>50.1</v>
      </c>
      <c r="G83" s="3">
        <v>50.1</v>
      </c>
      <c r="H83" s="3">
        <v>50.1</v>
      </c>
      <c r="I83" s="1">
        <v>26.88</v>
      </c>
      <c r="J83" s="1">
        <v>26.88</v>
      </c>
      <c r="K83" s="1">
        <v>26.88</v>
      </c>
      <c r="L83" s="1">
        <v>26.88</v>
      </c>
      <c r="M83" s="1">
        <v>26.72</v>
      </c>
      <c r="N83" s="1">
        <v>26.72</v>
      </c>
    </row>
    <row r="84" spans="2:14" ht="28.8">
      <c r="B84" s="5" t="s">
        <v>52</v>
      </c>
      <c r="C84" s="7">
        <f>C82*C83</f>
        <v>3.7574999999999998</v>
      </c>
      <c r="D84" s="7">
        <f t="shared" ref="D84:N84" si="13">D82*D83</f>
        <v>3.7574999999999998</v>
      </c>
      <c r="E84" s="7">
        <f t="shared" si="13"/>
        <v>3.7574999999999998</v>
      </c>
      <c r="F84" s="7">
        <f t="shared" si="13"/>
        <v>3.7574999999999998</v>
      </c>
      <c r="G84" s="7">
        <f t="shared" si="13"/>
        <v>3.7574999999999998</v>
      </c>
      <c r="H84" s="7">
        <f t="shared" si="13"/>
        <v>3.7574999999999998</v>
      </c>
      <c r="I84" s="7">
        <f t="shared" si="13"/>
        <v>2.016</v>
      </c>
      <c r="J84" s="7">
        <f t="shared" si="13"/>
        <v>2.016</v>
      </c>
      <c r="K84" s="7">
        <f t="shared" si="13"/>
        <v>2.016</v>
      </c>
      <c r="L84" s="7">
        <f t="shared" si="13"/>
        <v>2.016</v>
      </c>
      <c r="M84" s="7">
        <f t="shared" si="13"/>
        <v>2.004</v>
      </c>
      <c r="N84" s="7">
        <f t="shared" si="13"/>
        <v>2.004</v>
      </c>
    </row>
    <row r="85" spans="2:14" ht="28.8">
      <c r="B85" s="1" t="s">
        <v>53</v>
      </c>
      <c r="C85" s="1">
        <v>8.5000000000000006E-2</v>
      </c>
      <c r="D85" s="1">
        <v>8.5000000000000006E-2</v>
      </c>
      <c r="E85" s="1">
        <v>8.5000000000000006E-2</v>
      </c>
      <c r="F85" s="1">
        <v>8.5000000000000006E-2</v>
      </c>
      <c r="G85" s="1">
        <v>8.5000000000000006E-2</v>
      </c>
      <c r="H85" s="1">
        <v>8.5000000000000006E-2</v>
      </c>
      <c r="I85" s="1">
        <v>8.5000000000000006E-2</v>
      </c>
      <c r="J85" s="1">
        <v>8.5000000000000006E-2</v>
      </c>
      <c r="K85" s="1">
        <v>8.5000000000000006E-2</v>
      </c>
      <c r="L85" s="1">
        <v>8.5000000000000006E-2</v>
      </c>
      <c r="M85" s="1">
        <v>8.5000000000000006E-2</v>
      </c>
      <c r="N85" s="1">
        <v>8.5000000000000006E-2</v>
      </c>
    </row>
    <row r="86" spans="2:14">
      <c r="B86" s="1" t="s">
        <v>41</v>
      </c>
      <c r="C86" s="1">
        <v>28.39</v>
      </c>
      <c r="D86" s="1">
        <v>28.39</v>
      </c>
      <c r="E86" s="1">
        <v>28.39</v>
      </c>
      <c r="F86" s="1">
        <v>28.39</v>
      </c>
      <c r="G86" s="1">
        <v>28.39</v>
      </c>
      <c r="H86" s="1">
        <v>28.39</v>
      </c>
      <c r="I86" s="3">
        <v>35.1</v>
      </c>
      <c r="J86" s="3">
        <v>35.1</v>
      </c>
      <c r="K86" s="3">
        <v>35.1</v>
      </c>
      <c r="L86" s="3">
        <v>35.1</v>
      </c>
      <c r="M86" s="3">
        <v>35.1</v>
      </c>
      <c r="N86" s="3">
        <v>35.1</v>
      </c>
    </row>
    <row r="87" spans="2:14" ht="43.2">
      <c r="B87" s="5" t="s">
        <v>54</v>
      </c>
      <c r="C87" s="7">
        <f>C85*C86</f>
        <v>2.4131500000000004</v>
      </c>
      <c r="D87" s="7">
        <f t="shared" ref="D87:N87" si="14">D85*D86</f>
        <v>2.4131500000000004</v>
      </c>
      <c r="E87" s="7">
        <f t="shared" si="14"/>
        <v>2.4131500000000004</v>
      </c>
      <c r="F87" s="7">
        <f t="shared" si="14"/>
        <v>2.4131500000000004</v>
      </c>
      <c r="G87" s="7">
        <f t="shared" si="14"/>
        <v>2.4131500000000004</v>
      </c>
      <c r="H87" s="7">
        <f t="shared" si="14"/>
        <v>2.4131500000000004</v>
      </c>
      <c r="I87" s="7">
        <f t="shared" si="14"/>
        <v>2.9835000000000003</v>
      </c>
      <c r="J87" s="7">
        <f t="shared" si="14"/>
        <v>2.9835000000000003</v>
      </c>
      <c r="K87" s="7">
        <f t="shared" si="14"/>
        <v>2.9835000000000003</v>
      </c>
      <c r="L87" s="7">
        <f t="shared" si="14"/>
        <v>2.9835000000000003</v>
      </c>
      <c r="M87" s="7">
        <f t="shared" si="14"/>
        <v>2.9835000000000003</v>
      </c>
      <c r="N87" s="7">
        <f t="shared" si="14"/>
        <v>2.9835000000000003</v>
      </c>
    </row>
    <row r="88" spans="2:14" s="26" customFormat="1" ht="86.4">
      <c r="B88" s="28" t="s">
        <v>55</v>
      </c>
      <c r="C88" s="21">
        <f>C73+C79+C84+C87</f>
        <v>11.034525</v>
      </c>
      <c r="D88" s="21">
        <f t="shared" ref="D88:N88" si="15">D73+D79+D84+D87</f>
        <v>11.034525</v>
      </c>
      <c r="E88" s="21">
        <f t="shared" si="15"/>
        <v>11.034525</v>
      </c>
      <c r="F88" s="21">
        <f t="shared" si="15"/>
        <v>11.034525</v>
      </c>
      <c r="G88" s="21">
        <f t="shared" si="15"/>
        <v>11.034525</v>
      </c>
      <c r="H88" s="21">
        <f t="shared" si="15"/>
        <v>11.034525</v>
      </c>
      <c r="I88" s="21">
        <f t="shared" si="15"/>
        <v>7.6091000000000006</v>
      </c>
      <c r="J88" s="21">
        <f t="shared" si="15"/>
        <v>7.6091000000000006</v>
      </c>
      <c r="K88" s="21">
        <f t="shared" si="15"/>
        <v>7.6091000000000006</v>
      </c>
      <c r="L88" s="21">
        <f t="shared" si="15"/>
        <v>7.6091000000000006</v>
      </c>
      <c r="M88" s="21">
        <f t="shared" si="15"/>
        <v>7.5815666666666672</v>
      </c>
      <c r="N88" s="21">
        <f t="shared" si="15"/>
        <v>7.5815666666666672</v>
      </c>
    </row>
    <row r="89" spans="2:14">
      <c r="B89" s="4" t="s">
        <v>56</v>
      </c>
      <c r="C89" s="1"/>
      <c r="D89" s="1"/>
      <c r="E89" s="1"/>
      <c r="F89" s="1"/>
      <c r="G89" s="1"/>
      <c r="H89" s="1"/>
      <c r="I89" s="1"/>
      <c r="J89" s="1"/>
      <c r="K89" s="1"/>
      <c r="L89" s="1"/>
      <c r="M89" s="1"/>
      <c r="N89" s="1"/>
    </row>
    <row r="90" spans="2:14" ht="28.8">
      <c r="B90" s="1" t="s">
        <v>57</v>
      </c>
      <c r="C90" s="1">
        <v>299</v>
      </c>
      <c r="D90" s="1">
        <v>299</v>
      </c>
      <c r="E90" s="1">
        <v>299</v>
      </c>
      <c r="F90" s="1">
        <v>299</v>
      </c>
      <c r="G90" s="1">
        <v>299</v>
      </c>
      <c r="H90" s="1">
        <v>299</v>
      </c>
      <c r="I90" s="1"/>
      <c r="J90" s="1"/>
      <c r="K90" s="1"/>
      <c r="L90" s="1"/>
      <c r="M90" s="1"/>
      <c r="N90" s="1"/>
    </row>
    <row r="91" spans="2:14" ht="28.8">
      <c r="B91" s="1" t="s">
        <v>58</v>
      </c>
      <c r="C91" s="1">
        <v>8</v>
      </c>
      <c r="D91" s="1">
        <v>8</v>
      </c>
      <c r="E91" s="1">
        <v>8</v>
      </c>
      <c r="F91" s="1">
        <v>8</v>
      </c>
      <c r="G91" s="1">
        <v>8</v>
      </c>
      <c r="H91" s="1">
        <v>8</v>
      </c>
      <c r="I91" s="1"/>
      <c r="J91" s="1"/>
      <c r="K91" s="1"/>
      <c r="L91" s="1"/>
      <c r="M91" s="1"/>
      <c r="N91" s="1"/>
    </row>
    <row r="92" spans="2:14" ht="28.8">
      <c r="B92" s="1" t="s">
        <v>59</v>
      </c>
      <c r="C92" s="3">
        <f>C90/C91</f>
        <v>37.375</v>
      </c>
      <c r="D92" s="3">
        <f t="shared" ref="D92:H92" si="16">D90/D91</f>
        <v>37.375</v>
      </c>
      <c r="E92" s="3">
        <f t="shared" si="16"/>
        <v>37.375</v>
      </c>
      <c r="F92" s="3">
        <f t="shared" si="16"/>
        <v>37.375</v>
      </c>
      <c r="G92" s="3">
        <f t="shared" si="16"/>
        <v>37.375</v>
      </c>
      <c r="H92" s="3">
        <f t="shared" si="16"/>
        <v>37.375</v>
      </c>
      <c r="I92" s="3"/>
      <c r="J92" s="3"/>
      <c r="K92" s="3"/>
      <c r="L92" s="3"/>
      <c r="M92" s="3"/>
      <c r="N92" s="3"/>
    </row>
    <row r="93" spans="2:14" ht="28.8">
      <c r="B93" s="1" t="s">
        <v>39</v>
      </c>
      <c r="C93" s="1">
        <v>1460.3</v>
      </c>
      <c r="D93" s="1">
        <v>1717.3</v>
      </c>
      <c r="E93" s="1">
        <v>1670.1</v>
      </c>
      <c r="F93" s="1">
        <v>1983.9</v>
      </c>
      <c r="G93" s="1">
        <v>3598</v>
      </c>
      <c r="H93" s="1">
        <v>2001.4</v>
      </c>
      <c r="I93" s="1"/>
      <c r="J93" s="1"/>
      <c r="K93" s="1"/>
      <c r="L93" s="1"/>
      <c r="M93" s="1"/>
      <c r="N93" s="1"/>
    </row>
    <row r="94" spans="2:14" ht="28.8">
      <c r="B94" s="1" t="s">
        <v>40</v>
      </c>
      <c r="C94" s="1">
        <v>60</v>
      </c>
      <c r="D94" s="1">
        <v>60</v>
      </c>
      <c r="E94" s="1">
        <v>60</v>
      </c>
      <c r="F94" s="1">
        <v>60</v>
      </c>
      <c r="G94" s="1">
        <v>60</v>
      </c>
      <c r="H94" s="1">
        <v>60</v>
      </c>
      <c r="I94" s="1"/>
      <c r="J94" s="1"/>
      <c r="K94" s="1"/>
      <c r="L94" s="1"/>
      <c r="M94" s="1"/>
      <c r="N94" s="1"/>
    </row>
    <row r="95" spans="2:14" ht="28.8">
      <c r="B95" s="1" t="s">
        <v>60</v>
      </c>
      <c r="C95" s="1">
        <v>30</v>
      </c>
      <c r="D95" s="1">
        <v>30</v>
      </c>
      <c r="E95" s="1">
        <v>30</v>
      </c>
      <c r="F95" s="1">
        <v>30</v>
      </c>
      <c r="G95" s="1">
        <v>30</v>
      </c>
      <c r="H95" s="1">
        <v>30</v>
      </c>
      <c r="I95" s="1"/>
      <c r="J95" s="1"/>
      <c r="K95" s="1"/>
      <c r="L95" s="1"/>
      <c r="M95" s="1"/>
      <c r="N95" s="1"/>
    </row>
    <row r="96" spans="2:14" ht="28.8">
      <c r="B96" s="1" t="s">
        <v>61</v>
      </c>
      <c r="C96" s="1">
        <v>24</v>
      </c>
      <c r="D96" s="1">
        <v>24</v>
      </c>
      <c r="E96" s="1">
        <v>24</v>
      </c>
      <c r="F96" s="1">
        <v>24</v>
      </c>
      <c r="G96" s="1">
        <v>24</v>
      </c>
      <c r="H96" s="1">
        <v>24</v>
      </c>
      <c r="I96" s="1"/>
      <c r="J96" s="1"/>
      <c r="K96" s="1"/>
      <c r="L96" s="1"/>
      <c r="M96" s="1"/>
      <c r="N96" s="1"/>
    </row>
    <row r="97" spans="2:14" ht="28.8">
      <c r="B97" s="1" t="s">
        <v>62</v>
      </c>
      <c r="C97" s="1">
        <v>1</v>
      </c>
      <c r="D97" s="1">
        <v>1</v>
      </c>
      <c r="E97" s="1">
        <v>1</v>
      </c>
      <c r="F97" s="1">
        <v>1</v>
      </c>
      <c r="G97" s="1">
        <v>1</v>
      </c>
      <c r="H97" s="1">
        <v>1</v>
      </c>
      <c r="I97" s="1"/>
      <c r="J97" s="1"/>
      <c r="K97" s="1"/>
      <c r="L97" s="1"/>
      <c r="M97" s="1"/>
      <c r="N97" s="1"/>
    </row>
    <row r="98" spans="2:14" ht="28.8">
      <c r="B98" s="1" t="s">
        <v>59</v>
      </c>
      <c r="C98" s="14">
        <f>C92/C93*C94/C95/C96/C97</f>
        <v>2.132838001323929E-3</v>
      </c>
      <c r="D98" s="14">
        <f t="shared" ref="D98:H98" si="17">D92/D93*D94/D95/D96/D97</f>
        <v>1.813651274287156E-3</v>
      </c>
      <c r="E98" s="14">
        <f t="shared" si="17"/>
        <v>1.864908288924815E-3</v>
      </c>
      <c r="F98" s="14">
        <f t="shared" si="17"/>
        <v>1.5699295999462338E-3</v>
      </c>
      <c r="G98" s="14">
        <f t="shared" si="17"/>
        <v>8.6564294978691862E-4</v>
      </c>
      <c r="H98" s="14">
        <f t="shared" si="17"/>
        <v>1.5562023250391393E-3</v>
      </c>
      <c r="I98" s="14"/>
      <c r="J98" s="14"/>
      <c r="K98" s="14"/>
      <c r="L98" s="14"/>
      <c r="M98" s="14"/>
      <c r="N98" s="14"/>
    </row>
    <row r="99" spans="2:14">
      <c r="B99" s="1" t="s">
        <v>41</v>
      </c>
      <c r="C99" s="1">
        <v>1808.56</v>
      </c>
      <c r="D99" s="1">
        <v>1808.56</v>
      </c>
      <c r="E99" s="1">
        <v>1808.56</v>
      </c>
      <c r="F99" s="1">
        <v>1808.56</v>
      </c>
      <c r="G99" s="1">
        <v>1808.56</v>
      </c>
      <c r="H99" s="1">
        <v>1808.56</v>
      </c>
      <c r="I99" s="1"/>
      <c r="J99" s="1"/>
      <c r="K99" s="1"/>
      <c r="L99" s="1"/>
      <c r="M99" s="1"/>
      <c r="N99" s="1"/>
    </row>
    <row r="100" spans="2:14" ht="28.8">
      <c r="B100" s="10" t="s">
        <v>63</v>
      </c>
      <c r="C100" s="11">
        <f>C98*C99</f>
        <v>3.8573654956744048</v>
      </c>
      <c r="D100" s="11">
        <f t="shared" ref="D100:H100" si="18">D98*D99</f>
        <v>3.2800971486247787</v>
      </c>
      <c r="E100" s="11">
        <f t="shared" si="18"/>
        <v>3.3727985350178633</v>
      </c>
      <c r="F100" s="11">
        <f t="shared" si="18"/>
        <v>2.8393118772787607</v>
      </c>
      <c r="G100" s="11">
        <f t="shared" si="18"/>
        <v>1.5655672132666294</v>
      </c>
      <c r="H100" s="11">
        <f t="shared" si="18"/>
        <v>2.8144852769727855</v>
      </c>
      <c r="I100" s="10"/>
      <c r="J100" s="10"/>
      <c r="K100" s="10"/>
      <c r="L100" s="10"/>
      <c r="M100" s="10"/>
      <c r="N100" s="10"/>
    </row>
    <row r="101" spans="2:14" ht="7.2" customHeight="1">
      <c r="B101" s="1"/>
      <c r="C101" s="1"/>
      <c r="D101" s="1"/>
      <c r="E101" s="1"/>
      <c r="F101" s="1"/>
      <c r="G101" s="1"/>
      <c r="H101" s="1"/>
      <c r="I101" s="1"/>
      <c r="J101" s="1"/>
      <c r="K101" s="1"/>
      <c r="L101" s="1"/>
      <c r="M101" s="1"/>
      <c r="N101" s="1"/>
    </row>
    <row r="102" spans="2:14" ht="28.8">
      <c r="B102" s="4" t="s">
        <v>94</v>
      </c>
      <c r="C102" s="1"/>
      <c r="D102" s="1"/>
      <c r="E102" s="1"/>
      <c r="F102" s="1"/>
      <c r="G102" s="1"/>
      <c r="H102" s="1"/>
      <c r="I102" s="1"/>
      <c r="J102" s="1"/>
      <c r="K102" s="1"/>
      <c r="L102" s="1"/>
      <c r="M102" s="1"/>
      <c r="N102" s="1"/>
    </row>
    <row r="103" spans="2:14" ht="50.25" customHeight="1">
      <c r="B103" s="19" t="s">
        <v>95</v>
      </c>
      <c r="C103" s="1"/>
      <c r="D103" s="1"/>
      <c r="E103" s="1"/>
      <c r="F103" s="1"/>
      <c r="G103" s="1"/>
      <c r="H103" s="1"/>
      <c r="I103" s="1">
        <v>34.933999999999997</v>
      </c>
      <c r="J103" s="1">
        <v>40.302999999999997</v>
      </c>
      <c r="K103" s="1">
        <v>32.271999999999998</v>
      </c>
      <c r="L103" s="1">
        <v>45.186999999999998</v>
      </c>
      <c r="M103" s="1">
        <v>30.390999999999998</v>
      </c>
      <c r="N103" s="1">
        <v>15.631</v>
      </c>
    </row>
    <row r="104" spans="2:14" ht="14.25" customHeight="1">
      <c r="B104" s="1" t="s">
        <v>58</v>
      </c>
      <c r="C104" s="1"/>
      <c r="D104" s="1"/>
      <c r="E104" s="1"/>
      <c r="F104" s="1"/>
      <c r="G104" s="1"/>
      <c r="H104" s="1"/>
      <c r="I104" s="1">
        <v>8</v>
      </c>
      <c r="J104" s="1">
        <v>8</v>
      </c>
      <c r="K104" s="1">
        <v>8</v>
      </c>
      <c r="L104" s="1">
        <v>8</v>
      </c>
      <c r="M104" s="1">
        <v>8</v>
      </c>
      <c r="N104" s="1">
        <v>8</v>
      </c>
    </row>
    <row r="105" spans="2:14" ht="30" customHeight="1">
      <c r="B105" s="1" t="s">
        <v>79</v>
      </c>
      <c r="C105" s="3"/>
      <c r="D105" s="3"/>
      <c r="E105" s="3"/>
      <c r="F105" s="3"/>
      <c r="G105" s="3"/>
      <c r="H105" s="3"/>
      <c r="I105" s="3">
        <f>I103/I104</f>
        <v>4.3667499999999997</v>
      </c>
      <c r="J105" s="3">
        <f t="shared" ref="J105:N105" si="19">J103/J104</f>
        <v>5.0378749999999997</v>
      </c>
      <c r="K105" s="3">
        <f t="shared" si="19"/>
        <v>4.0339999999999998</v>
      </c>
      <c r="L105" s="3">
        <f t="shared" si="19"/>
        <v>5.6483749999999997</v>
      </c>
      <c r="M105" s="3">
        <f t="shared" si="19"/>
        <v>3.7988749999999998</v>
      </c>
      <c r="N105" s="3">
        <f t="shared" si="19"/>
        <v>1.953875</v>
      </c>
    </row>
    <row r="106" spans="2:14" ht="28.8">
      <c r="B106" s="1" t="s">
        <v>39</v>
      </c>
      <c r="C106" s="1"/>
      <c r="D106" s="1"/>
      <c r="E106" s="1"/>
      <c r="F106" s="1"/>
      <c r="G106" s="1"/>
      <c r="H106" s="1"/>
      <c r="I106" s="1">
        <v>1085.0999999999999</v>
      </c>
      <c r="J106" s="1">
        <v>1151.0999999999999</v>
      </c>
      <c r="K106" s="1">
        <v>1670.9</v>
      </c>
      <c r="L106" s="1">
        <v>2585.8000000000002</v>
      </c>
      <c r="M106" s="1">
        <v>1053.9000000000001</v>
      </c>
      <c r="N106" s="1">
        <v>1053.9000000000001</v>
      </c>
    </row>
    <row r="107" spans="2:14" ht="28.8">
      <c r="B107" s="1" t="s">
        <v>40</v>
      </c>
      <c r="C107" s="1"/>
      <c r="D107" s="1"/>
      <c r="E107" s="1"/>
      <c r="F107" s="1"/>
      <c r="G107" s="1"/>
      <c r="H107" s="1"/>
      <c r="I107" s="1">
        <v>60</v>
      </c>
      <c r="J107" s="1">
        <v>60</v>
      </c>
      <c r="K107" s="1">
        <v>60</v>
      </c>
      <c r="L107" s="1">
        <v>60</v>
      </c>
      <c r="M107" s="1">
        <v>60</v>
      </c>
      <c r="N107" s="1">
        <v>60</v>
      </c>
    </row>
    <row r="108" spans="2:14" ht="28.8">
      <c r="B108" s="1" t="s">
        <v>60</v>
      </c>
      <c r="C108" s="1"/>
      <c r="D108" s="1"/>
      <c r="E108" s="1"/>
      <c r="F108" s="1"/>
      <c r="G108" s="1"/>
      <c r="H108" s="1"/>
      <c r="I108" s="1">
        <v>30</v>
      </c>
      <c r="J108" s="1">
        <v>30</v>
      </c>
      <c r="K108" s="1">
        <v>30</v>
      </c>
      <c r="L108" s="1">
        <v>30</v>
      </c>
      <c r="M108" s="1">
        <v>30</v>
      </c>
      <c r="N108" s="1">
        <v>30</v>
      </c>
    </row>
    <row r="109" spans="2:14" ht="28.8">
      <c r="B109" s="1" t="s">
        <v>80</v>
      </c>
      <c r="C109" s="1"/>
      <c r="D109" s="1"/>
      <c r="E109" s="1"/>
      <c r="F109" s="1"/>
      <c r="G109" s="1"/>
      <c r="H109" s="1"/>
      <c r="I109" s="1">
        <v>24</v>
      </c>
      <c r="J109" s="1">
        <v>24</v>
      </c>
      <c r="K109" s="1">
        <v>24</v>
      </c>
      <c r="L109" s="1">
        <v>24</v>
      </c>
      <c r="M109" s="1">
        <v>24</v>
      </c>
      <c r="N109" s="1">
        <v>24</v>
      </c>
    </row>
    <row r="110" spans="2:14" ht="28.8">
      <c r="B110" s="1" t="s">
        <v>62</v>
      </c>
      <c r="C110" s="1"/>
      <c r="D110" s="1"/>
      <c r="E110" s="1"/>
      <c r="F110" s="1"/>
      <c r="G110" s="1"/>
      <c r="H110" s="1"/>
      <c r="I110" s="1">
        <v>1</v>
      </c>
      <c r="J110" s="1">
        <v>1</v>
      </c>
      <c r="K110" s="1">
        <v>1</v>
      </c>
      <c r="L110" s="1">
        <v>1</v>
      </c>
      <c r="M110" s="1">
        <v>1</v>
      </c>
      <c r="N110" s="1">
        <v>1</v>
      </c>
    </row>
    <row r="111" spans="2:14" ht="43.2">
      <c r="B111" s="1" t="s">
        <v>79</v>
      </c>
      <c r="C111" s="1"/>
      <c r="D111" s="1"/>
      <c r="E111" s="1"/>
      <c r="F111" s="1"/>
      <c r="G111" s="1"/>
      <c r="H111" s="1"/>
      <c r="I111" s="14">
        <f>I105/I106*I107/I108/I109/I110</f>
        <v>3.3535695634810924E-4</v>
      </c>
      <c r="J111" s="14">
        <f t="shared" ref="J111:N111" si="20">J105/J106*J107/J108/J109/J110</f>
        <v>3.6471454840297687E-4</v>
      </c>
      <c r="K111" s="14">
        <f t="shared" si="20"/>
        <v>2.0118897999082331E-4</v>
      </c>
      <c r="L111" s="14">
        <f t="shared" si="20"/>
        <v>1.8203183411967926E-4</v>
      </c>
      <c r="M111" s="14">
        <f t="shared" si="20"/>
        <v>3.0038231014960302E-4</v>
      </c>
      <c r="N111" s="14">
        <f t="shared" si="20"/>
        <v>1.5449560363095801E-4</v>
      </c>
    </row>
    <row r="112" spans="2:14">
      <c r="B112" s="1" t="s">
        <v>41</v>
      </c>
      <c r="C112" s="1"/>
      <c r="D112" s="1"/>
      <c r="E112" s="1"/>
      <c r="F112" s="1"/>
      <c r="G112" s="1"/>
      <c r="H112" s="1"/>
      <c r="I112" s="1">
        <v>6437.18</v>
      </c>
      <c r="J112" s="1">
        <v>6437.18</v>
      </c>
      <c r="K112" s="1">
        <v>6437.18</v>
      </c>
      <c r="L112" s="1">
        <v>6437.18</v>
      </c>
      <c r="M112" s="1">
        <v>6437.18</v>
      </c>
      <c r="N112" s="1">
        <v>6437.18</v>
      </c>
    </row>
    <row r="113" spans="2:14" ht="43.2">
      <c r="B113" s="10" t="s">
        <v>98</v>
      </c>
      <c r="C113" s="21"/>
      <c r="D113" s="21"/>
      <c r="E113" s="21"/>
      <c r="F113" s="21"/>
      <c r="G113" s="21"/>
      <c r="H113" s="21"/>
      <c r="I113" s="21">
        <f>I111*I112</f>
        <v>2.1587530922649218</v>
      </c>
      <c r="J113" s="21">
        <f t="shared" ref="J113:N113" si="21">J111*J112</f>
        <v>2.347733196688675</v>
      </c>
      <c r="K113" s="21">
        <f t="shared" si="21"/>
        <v>1.295089678217328</v>
      </c>
      <c r="L113" s="21">
        <f t="shared" si="21"/>
        <v>1.1717716819585169</v>
      </c>
      <c r="M113" s="21">
        <f t="shared" si="21"/>
        <v>1.9336149992488216</v>
      </c>
      <c r="N113" s="11">
        <f t="shared" si="21"/>
        <v>0.99451600978113031</v>
      </c>
    </row>
    <row r="114" spans="2:14" ht="44.25" customHeight="1">
      <c r="B114" s="1" t="s">
        <v>64</v>
      </c>
      <c r="C114" s="20">
        <f>C65+C88+C100</f>
        <v>19.206251718401507</v>
      </c>
      <c r="D114" s="20">
        <f t="shared" ref="D114:H114" si="22">D65+D88+D100</f>
        <v>18.686826124107675</v>
      </c>
      <c r="E114" s="20">
        <f t="shared" si="22"/>
        <v>17.638757547082044</v>
      </c>
      <c r="F114" s="20">
        <f t="shared" si="22"/>
        <v>16.345751007803681</v>
      </c>
      <c r="G114" s="20">
        <f t="shared" si="22"/>
        <v>14.924019708828681</v>
      </c>
      <c r="H114" s="20">
        <f t="shared" si="22"/>
        <v>15.983590919313469</v>
      </c>
      <c r="I114" s="20">
        <f t="shared" ref="I114:N114" si="23">I65+I88+I113</f>
        <v>16.128012944486066</v>
      </c>
      <c r="J114" s="20">
        <f t="shared" si="23"/>
        <v>15.614215966605812</v>
      </c>
      <c r="K114" s="20">
        <f t="shared" si="23"/>
        <v>12.504078543161661</v>
      </c>
      <c r="L114" s="20">
        <f t="shared" si="23"/>
        <v>12.685502489142451</v>
      </c>
      <c r="M114" s="20">
        <f t="shared" si="23"/>
        <v>11.712703992741503</v>
      </c>
      <c r="N114" s="3">
        <f t="shared" si="23"/>
        <v>10.773605003273811</v>
      </c>
    </row>
    <row r="115" spans="2:14" ht="27.75" customHeight="1">
      <c r="B115" s="4" t="s">
        <v>65</v>
      </c>
      <c r="C115" s="22">
        <f t="shared" ref="C115:H115" si="24">C114/15</f>
        <v>1.2804167812267671</v>
      </c>
      <c r="D115" s="22">
        <f t="shared" si="24"/>
        <v>1.2457884082738451</v>
      </c>
      <c r="E115" s="22">
        <f t="shared" si="24"/>
        <v>1.1759171698054696</v>
      </c>
      <c r="F115" s="22">
        <f t="shared" si="24"/>
        <v>1.0897167338535787</v>
      </c>
      <c r="G115" s="22">
        <f t="shared" si="24"/>
        <v>0.99493464725524539</v>
      </c>
      <c r="H115" s="22">
        <f t="shared" si="24"/>
        <v>1.0655727279542313</v>
      </c>
      <c r="I115" s="22">
        <f>I114/15</f>
        <v>1.0752008629657377</v>
      </c>
      <c r="J115" s="22">
        <f t="shared" ref="J115:N115" si="25">J114/15</f>
        <v>1.0409477311070541</v>
      </c>
      <c r="K115" s="22">
        <f t="shared" si="25"/>
        <v>0.83360523621077742</v>
      </c>
      <c r="L115" s="22">
        <f t="shared" si="25"/>
        <v>0.84570016594283004</v>
      </c>
      <c r="M115" s="22">
        <f t="shared" si="25"/>
        <v>0.78084693284943352</v>
      </c>
      <c r="N115" s="15">
        <f t="shared" si="25"/>
        <v>0.71824033355158745</v>
      </c>
    </row>
    <row r="116" spans="2:14" ht="57.6">
      <c r="B116" s="4" t="s">
        <v>66</v>
      </c>
      <c r="C116" s="19"/>
      <c r="D116" s="19"/>
      <c r="E116" s="19"/>
      <c r="F116" s="19"/>
      <c r="G116" s="19"/>
      <c r="H116" s="19"/>
      <c r="I116" s="19"/>
      <c r="J116" s="19"/>
      <c r="K116" s="19"/>
      <c r="L116" s="19"/>
      <c r="M116" s="19"/>
      <c r="N116" s="1"/>
    </row>
    <row r="117" spans="2:14">
      <c r="B117" s="1" t="s">
        <v>14</v>
      </c>
      <c r="C117" s="19">
        <v>11163</v>
      </c>
      <c r="D117" s="19">
        <v>11163</v>
      </c>
      <c r="E117" s="19">
        <v>11163</v>
      </c>
      <c r="F117" s="19">
        <v>11163</v>
      </c>
      <c r="G117" s="19">
        <v>11163</v>
      </c>
      <c r="H117" s="19">
        <v>11163</v>
      </c>
      <c r="I117" s="19">
        <v>11163</v>
      </c>
      <c r="J117" s="19">
        <v>11163</v>
      </c>
      <c r="K117" s="19">
        <v>11163</v>
      </c>
      <c r="L117" s="19">
        <v>11163</v>
      </c>
      <c r="M117" s="19">
        <v>11163</v>
      </c>
      <c r="N117" s="1">
        <v>11163</v>
      </c>
    </row>
    <row r="118" spans="2:14" ht="43.2">
      <c r="B118" s="1" t="s">
        <v>67</v>
      </c>
      <c r="C118" s="19">
        <f>C117*30.2%</f>
        <v>3371.2260000000001</v>
      </c>
      <c r="D118" s="20">
        <f t="shared" ref="D118:N118" si="26">D117*30.2%</f>
        <v>3371.2260000000001</v>
      </c>
      <c r="E118" s="20">
        <f t="shared" si="26"/>
        <v>3371.2260000000001</v>
      </c>
      <c r="F118" s="20">
        <f t="shared" si="26"/>
        <v>3371.2260000000001</v>
      </c>
      <c r="G118" s="20">
        <f t="shared" si="26"/>
        <v>3371.2260000000001</v>
      </c>
      <c r="H118" s="20">
        <f t="shared" si="26"/>
        <v>3371.2260000000001</v>
      </c>
      <c r="I118" s="20">
        <f t="shared" si="26"/>
        <v>3371.2260000000001</v>
      </c>
      <c r="J118" s="20">
        <f t="shared" si="26"/>
        <v>3371.2260000000001</v>
      </c>
      <c r="K118" s="20">
        <f t="shared" si="26"/>
        <v>3371.2260000000001</v>
      </c>
      <c r="L118" s="20">
        <f t="shared" si="26"/>
        <v>3371.2260000000001</v>
      </c>
      <c r="M118" s="20">
        <f t="shared" si="26"/>
        <v>3371.2260000000001</v>
      </c>
      <c r="N118" s="3">
        <f t="shared" si="26"/>
        <v>3371.2260000000001</v>
      </c>
    </row>
    <row r="119" spans="2:14">
      <c r="B119" s="1" t="s">
        <v>18</v>
      </c>
      <c r="C119" s="3">
        <f>C117+C118</f>
        <v>14534.226000000001</v>
      </c>
      <c r="D119" s="1">
        <f t="shared" ref="D119:N119" si="27">D117+D118</f>
        <v>14534.226000000001</v>
      </c>
      <c r="E119" s="1">
        <f t="shared" si="27"/>
        <v>14534.226000000001</v>
      </c>
      <c r="F119" s="1">
        <f t="shared" si="27"/>
        <v>14534.226000000001</v>
      </c>
      <c r="G119" s="1">
        <f t="shared" si="27"/>
        <v>14534.226000000001</v>
      </c>
      <c r="H119" s="1">
        <f t="shared" si="27"/>
        <v>14534.226000000001</v>
      </c>
      <c r="I119" s="1">
        <f t="shared" si="27"/>
        <v>14534.226000000001</v>
      </c>
      <c r="J119" s="1">
        <f t="shared" si="27"/>
        <v>14534.226000000001</v>
      </c>
      <c r="K119" s="1">
        <f t="shared" si="27"/>
        <v>14534.226000000001</v>
      </c>
      <c r="L119" s="1">
        <f t="shared" si="27"/>
        <v>14534.226000000001</v>
      </c>
      <c r="M119" s="1">
        <f t="shared" si="27"/>
        <v>14534.226000000001</v>
      </c>
      <c r="N119" s="1">
        <f t="shared" si="27"/>
        <v>14534.226000000001</v>
      </c>
    </row>
    <row r="120" spans="2:14" ht="43.2">
      <c r="B120" s="19" t="s">
        <v>68</v>
      </c>
      <c r="C120" s="19">
        <v>40</v>
      </c>
      <c r="D120" s="19">
        <v>40</v>
      </c>
      <c r="E120" s="19">
        <v>40</v>
      </c>
      <c r="F120" s="19">
        <v>40</v>
      </c>
      <c r="G120" s="19">
        <v>40</v>
      </c>
      <c r="H120" s="19">
        <v>40</v>
      </c>
      <c r="I120" s="19">
        <v>40</v>
      </c>
      <c r="J120" s="19">
        <v>40</v>
      </c>
      <c r="K120" s="19">
        <v>40</v>
      </c>
      <c r="L120" s="19">
        <v>40</v>
      </c>
      <c r="M120" s="19">
        <v>40</v>
      </c>
      <c r="N120" s="19">
        <v>40</v>
      </c>
    </row>
    <row r="121" spans="2:14" ht="43.2">
      <c r="B121" s="19" t="s">
        <v>20</v>
      </c>
      <c r="C121" s="19">
        <v>4</v>
      </c>
      <c r="D121" s="19">
        <v>4</v>
      </c>
      <c r="E121" s="19">
        <v>4</v>
      </c>
      <c r="F121" s="19">
        <v>4</v>
      </c>
      <c r="G121" s="19">
        <v>4</v>
      </c>
      <c r="H121" s="19">
        <v>4</v>
      </c>
      <c r="I121" s="19">
        <v>4</v>
      </c>
      <c r="J121" s="19">
        <v>4</v>
      </c>
      <c r="K121" s="19">
        <v>4</v>
      </c>
      <c r="L121" s="19">
        <v>4</v>
      </c>
      <c r="M121" s="19">
        <v>4</v>
      </c>
      <c r="N121" s="19">
        <v>4</v>
      </c>
    </row>
    <row r="122" spans="2:14" ht="28.8">
      <c r="B122" s="19" t="s">
        <v>21</v>
      </c>
      <c r="C122" s="19">
        <v>15</v>
      </c>
      <c r="D122" s="19">
        <v>15</v>
      </c>
      <c r="E122" s="19">
        <v>15</v>
      </c>
      <c r="F122" s="19">
        <v>15</v>
      </c>
      <c r="G122" s="19">
        <v>15</v>
      </c>
      <c r="H122" s="19">
        <v>15</v>
      </c>
      <c r="I122" s="19">
        <v>15</v>
      </c>
      <c r="J122" s="19">
        <v>15</v>
      </c>
      <c r="K122" s="19">
        <v>15</v>
      </c>
      <c r="L122" s="19">
        <v>15</v>
      </c>
      <c r="M122" s="19">
        <v>15</v>
      </c>
      <c r="N122" s="19">
        <v>15</v>
      </c>
    </row>
    <row r="123" spans="2:14" ht="43.2">
      <c r="B123" s="23" t="s">
        <v>69</v>
      </c>
      <c r="C123" s="24">
        <f>C119/C120/C121/C122</f>
        <v>6.0559275000000001</v>
      </c>
      <c r="D123" s="24">
        <f t="shared" ref="D123:N123" si="28">D119/D120/D121/D122</f>
        <v>6.0559275000000001</v>
      </c>
      <c r="E123" s="24">
        <f t="shared" si="28"/>
        <v>6.0559275000000001</v>
      </c>
      <c r="F123" s="24">
        <f t="shared" si="28"/>
        <v>6.0559275000000001</v>
      </c>
      <c r="G123" s="24">
        <f t="shared" si="28"/>
        <v>6.0559275000000001</v>
      </c>
      <c r="H123" s="24">
        <f t="shared" si="28"/>
        <v>6.0559275000000001</v>
      </c>
      <c r="I123" s="24">
        <f t="shared" si="28"/>
        <v>6.0559275000000001</v>
      </c>
      <c r="J123" s="24">
        <f t="shared" si="28"/>
        <v>6.0559275000000001</v>
      </c>
      <c r="K123" s="24">
        <f t="shared" si="28"/>
        <v>6.0559275000000001</v>
      </c>
      <c r="L123" s="24">
        <f t="shared" si="28"/>
        <v>6.0559275000000001</v>
      </c>
      <c r="M123" s="24">
        <f t="shared" si="28"/>
        <v>6.0559275000000001</v>
      </c>
      <c r="N123" s="24">
        <f t="shared" si="28"/>
        <v>6.0559275000000001</v>
      </c>
    </row>
    <row r="125" spans="2:14" ht="28.8">
      <c r="B125" s="4" t="s">
        <v>70</v>
      </c>
      <c r="C125" s="1"/>
      <c r="D125" s="1"/>
      <c r="E125" s="1"/>
      <c r="F125" s="1"/>
      <c r="G125" s="1"/>
      <c r="H125" s="1"/>
      <c r="I125" s="1"/>
      <c r="J125" s="1"/>
      <c r="K125" s="1"/>
      <c r="L125" s="1"/>
      <c r="M125" s="1"/>
      <c r="N125" s="1"/>
    </row>
    <row r="126" spans="2:14" ht="75" customHeight="1">
      <c r="B126" s="19" t="s">
        <v>71</v>
      </c>
      <c r="C126" s="19">
        <v>1.3</v>
      </c>
      <c r="D126" s="19">
        <v>1.3</v>
      </c>
      <c r="E126" s="19">
        <v>1.3</v>
      </c>
      <c r="F126" s="19">
        <v>1.3</v>
      </c>
      <c r="G126" s="19">
        <v>1.3</v>
      </c>
      <c r="H126" s="19">
        <v>1.3</v>
      </c>
      <c r="I126" s="19">
        <v>1.3</v>
      </c>
      <c r="J126" s="19">
        <v>1.3</v>
      </c>
      <c r="K126" s="19">
        <v>1.3</v>
      </c>
      <c r="L126" s="19">
        <v>1.3</v>
      </c>
      <c r="M126" s="19">
        <v>1.3</v>
      </c>
      <c r="N126" s="19">
        <v>1.3</v>
      </c>
    </row>
    <row r="127" spans="2:14">
      <c r="B127" s="1" t="s">
        <v>72</v>
      </c>
      <c r="C127" s="1">
        <v>1404</v>
      </c>
      <c r="D127" s="1">
        <v>1404</v>
      </c>
      <c r="E127" s="1">
        <v>1404</v>
      </c>
      <c r="F127" s="1">
        <v>1404</v>
      </c>
      <c r="G127" s="1">
        <v>1404</v>
      </c>
      <c r="H127" s="1">
        <v>1404</v>
      </c>
      <c r="I127" s="1">
        <v>1404</v>
      </c>
      <c r="J127" s="1">
        <v>1404</v>
      </c>
      <c r="K127" s="1">
        <v>1404</v>
      </c>
      <c r="L127" s="1">
        <v>1404</v>
      </c>
      <c r="M127" s="1">
        <v>1404</v>
      </c>
      <c r="N127" s="1">
        <v>1404</v>
      </c>
    </row>
    <row r="128" spans="2:14" ht="43.2">
      <c r="B128" s="1" t="s">
        <v>73</v>
      </c>
      <c r="C128" s="19">
        <v>8</v>
      </c>
      <c r="D128" s="19">
        <v>8</v>
      </c>
      <c r="E128" s="19">
        <v>8</v>
      </c>
      <c r="F128" s="19">
        <v>8</v>
      </c>
      <c r="G128" s="19">
        <v>8</v>
      </c>
      <c r="H128" s="19">
        <v>8</v>
      </c>
      <c r="I128" s="19">
        <v>8</v>
      </c>
      <c r="J128" s="19">
        <v>8</v>
      </c>
      <c r="K128" s="19">
        <v>8</v>
      </c>
      <c r="L128" s="19">
        <v>8</v>
      </c>
      <c r="M128" s="19">
        <v>8</v>
      </c>
      <c r="N128" s="19">
        <v>8</v>
      </c>
    </row>
    <row r="129" spans="1:14" ht="28.8">
      <c r="B129" s="1" t="s">
        <v>48</v>
      </c>
      <c r="C129" s="19">
        <v>15</v>
      </c>
      <c r="D129" s="19">
        <v>15</v>
      </c>
      <c r="E129" s="19">
        <v>15</v>
      </c>
      <c r="F129" s="19">
        <v>15</v>
      </c>
      <c r="G129" s="19">
        <v>15</v>
      </c>
      <c r="H129" s="19">
        <v>15</v>
      </c>
      <c r="I129" s="19">
        <v>15</v>
      </c>
      <c r="J129" s="19">
        <v>15</v>
      </c>
      <c r="K129" s="19">
        <v>15</v>
      </c>
      <c r="L129" s="19">
        <v>15</v>
      </c>
      <c r="M129" s="19">
        <v>15</v>
      </c>
      <c r="N129" s="19">
        <v>15</v>
      </c>
    </row>
    <row r="130" spans="1:14" ht="43.2">
      <c r="B130" s="1" t="s">
        <v>74</v>
      </c>
      <c r="C130" s="19">
        <v>9</v>
      </c>
      <c r="D130" s="19">
        <v>9</v>
      </c>
      <c r="E130" s="19">
        <v>9</v>
      </c>
      <c r="F130" s="19">
        <v>9</v>
      </c>
      <c r="G130" s="19">
        <v>9</v>
      </c>
      <c r="H130" s="19">
        <v>9</v>
      </c>
      <c r="I130" s="19">
        <v>9</v>
      </c>
      <c r="J130" s="19">
        <v>9</v>
      </c>
      <c r="K130" s="19">
        <v>9</v>
      </c>
      <c r="L130" s="19">
        <v>9</v>
      </c>
      <c r="M130" s="19">
        <v>9</v>
      </c>
      <c r="N130" s="19">
        <v>9</v>
      </c>
    </row>
    <row r="131" spans="1:14" ht="28.8">
      <c r="B131" s="1" t="s">
        <v>75</v>
      </c>
      <c r="C131" s="20">
        <f>C127/C128</f>
        <v>175.5</v>
      </c>
      <c r="D131" s="20">
        <f t="shared" ref="D131:N131" si="29">D127/D128</f>
        <v>175.5</v>
      </c>
      <c r="E131" s="20">
        <f t="shared" si="29"/>
        <v>175.5</v>
      </c>
      <c r="F131" s="20">
        <f t="shared" si="29"/>
        <v>175.5</v>
      </c>
      <c r="G131" s="20">
        <f t="shared" si="29"/>
        <v>175.5</v>
      </c>
      <c r="H131" s="20">
        <f t="shared" si="29"/>
        <v>175.5</v>
      </c>
      <c r="I131" s="20">
        <f t="shared" si="29"/>
        <v>175.5</v>
      </c>
      <c r="J131" s="20">
        <f t="shared" si="29"/>
        <v>175.5</v>
      </c>
      <c r="K131" s="20">
        <f t="shared" si="29"/>
        <v>175.5</v>
      </c>
      <c r="L131" s="20">
        <f t="shared" si="29"/>
        <v>175.5</v>
      </c>
      <c r="M131" s="20">
        <f t="shared" si="29"/>
        <v>175.5</v>
      </c>
      <c r="N131" s="20">
        <f t="shared" si="29"/>
        <v>175.5</v>
      </c>
    </row>
    <row r="132" spans="1:14" ht="43.2">
      <c r="B132" s="5" t="s">
        <v>77</v>
      </c>
      <c r="C132" s="25">
        <f>C131/15/4</f>
        <v>2.9249999999999998</v>
      </c>
      <c r="D132" s="25">
        <f t="shared" ref="D132:N132" si="30">D131/15/4</f>
        <v>2.9249999999999998</v>
      </c>
      <c r="E132" s="25">
        <f t="shared" si="30"/>
        <v>2.9249999999999998</v>
      </c>
      <c r="F132" s="25">
        <f t="shared" si="30"/>
        <v>2.9249999999999998</v>
      </c>
      <c r="G132" s="25">
        <f t="shared" si="30"/>
        <v>2.9249999999999998</v>
      </c>
      <c r="H132" s="25">
        <f t="shared" si="30"/>
        <v>2.9249999999999998</v>
      </c>
      <c r="I132" s="25">
        <f t="shared" si="30"/>
        <v>2.9249999999999998</v>
      </c>
      <c r="J132" s="25">
        <f t="shared" si="30"/>
        <v>2.9249999999999998</v>
      </c>
      <c r="K132" s="25">
        <f t="shared" si="30"/>
        <v>2.9249999999999998</v>
      </c>
      <c r="L132" s="25">
        <f t="shared" si="30"/>
        <v>2.9249999999999998</v>
      </c>
      <c r="M132" s="25">
        <f t="shared" si="30"/>
        <v>2.9249999999999998</v>
      </c>
      <c r="N132" s="25">
        <f t="shared" si="30"/>
        <v>2.9249999999999998</v>
      </c>
    </row>
    <row r="133" spans="1:14" ht="72">
      <c r="B133" s="1" t="s">
        <v>76</v>
      </c>
      <c r="C133" s="19">
        <v>1.04</v>
      </c>
      <c r="D133" s="19">
        <v>1.04</v>
      </c>
      <c r="E133" s="19">
        <v>1.04</v>
      </c>
      <c r="F133" s="19">
        <v>1.04</v>
      </c>
      <c r="G133" s="19">
        <v>1.04</v>
      </c>
      <c r="H133" s="19">
        <v>1.04</v>
      </c>
      <c r="I133" s="19">
        <v>1.04</v>
      </c>
      <c r="J133" s="19">
        <v>1.04</v>
      </c>
      <c r="K133" s="19">
        <v>1.04</v>
      </c>
      <c r="L133" s="19">
        <v>1.04</v>
      </c>
      <c r="M133" s="19">
        <v>1.04</v>
      </c>
      <c r="N133" s="19">
        <v>1.04</v>
      </c>
    </row>
    <row r="134" spans="1:14" ht="24.75" customHeight="1">
      <c r="B134" s="1" t="s">
        <v>72</v>
      </c>
      <c r="C134" s="1">
        <v>1123.2</v>
      </c>
      <c r="D134" s="1">
        <v>1123.2</v>
      </c>
      <c r="E134" s="1">
        <v>1123.2</v>
      </c>
      <c r="F134" s="1">
        <v>1123.2</v>
      </c>
      <c r="G134" s="1">
        <v>1123.2</v>
      </c>
      <c r="H134" s="1">
        <v>1123.2</v>
      </c>
      <c r="I134" s="1">
        <v>1123.2</v>
      </c>
      <c r="J134" s="1">
        <v>1123.2</v>
      </c>
      <c r="K134" s="1">
        <v>1123.2</v>
      </c>
      <c r="L134" s="1">
        <v>1123.2</v>
      </c>
      <c r="M134" s="1">
        <v>1123.2</v>
      </c>
      <c r="N134" s="1">
        <v>1123.2</v>
      </c>
    </row>
    <row r="135" spans="1:14" ht="43.2">
      <c r="B135" s="1" t="s">
        <v>73</v>
      </c>
      <c r="C135" s="19">
        <v>8</v>
      </c>
      <c r="D135" s="19">
        <v>8</v>
      </c>
      <c r="E135" s="19">
        <v>8</v>
      </c>
      <c r="F135" s="19">
        <v>8</v>
      </c>
      <c r="G135" s="19">
        <v>8</v>
      </c>
      <c r="H135" s="19">
        <v>8</v>
      </c>
      <c r="I135" s="19">
        <v>8</v>
      </c>
      <c r="J135" s="19">
        <v>8</v>
      </c>
      <c r="K135" s="19">
        <v>8</v>
      </c>
      <c r="L135" s="19">
        <v>8</v>
      </c>
      <c r="M135" s="19">
        <v>8</v>
      </c>
      <c r="N135" s="19">
        <v>8</v>
      </c>
    </row>
    <row r="136" spans="1:14" s="26" customFormat="1" ht="28.8">
      <c r="B136" s="19" t="s">
        <v>48</v>
      </c>
      <c r="C136" s="19">
        <v>15</v>
      </c>
      <c r="D136" s="19">
        <v>15</v>
      </c>
      <c r="E136" s="19">
        <v>15</v>
      </c>
      <c r="F136" s="19">
        <v>15</v>
      </c>
      <c r="G136" s="19">
        <v>15</v>
      </c>
      <c r="H136" s="19">
        <v>15</v>
      </c>
      <c r="I136" s="19">
        <v>15</v>
      </c>
      <c r="J136" s="19">
        <v>15</v>
      </c>
      <c r="K136" s="19">
        <v>15</v>
      </c>
      <c r="L136" s="19">
        <v>15</v>
      </c>
      <c r="M136" s="19">
        <v>15</v>
      </c>
      <c r="N136" s="19">
        <v>15</v>
      </c>
    </row>
    <row r="137" spans="1:14" ht="43.2">
      <c r="B137" s="19" t="s">
        <v>74</v>
      </c>
      <c r="C137" s="19">
        <v>9</v>
      </c>
      <c r="D137" s="19">
        <v>9</v>
      </c>
      <c r="E137" s="19">
        <v>9</v>
      </c>
      <c r="F137" s="19">
        <v>9</v>
      </c>
      <c r="G137" s="19">
        <v>9</v>
      </c>
      <c r="H137" s="19">
        <v>9</v>
      </c>
      <c r="I137" s="19">
        <v>9</v>
      </c>
      <c r="J137" s="19">
        <v>9</v>
      </c>
      <c r="K137" s="19">
        <v>9</v>
      </c>
      <c r="L137" s="19">
        <v>9</v>
      </c>
      <c r="M137" s="19">
        <v>9</v>
      </c>
      <c r="N137" s="19">
        <v>9</v>
      </c>
    </row>
    <row r="138" spans="1:14" s="26" customFormat="1" ht="28.8">
      <c r="B138" s="19" t="s">
        <v>75</v>
      </c>
      <c r="C138" s="19">
        <f>C134/C135</f>
        <v>140.4</v>
      </c>
      <c r="D138" s="19">
        <f t="shared" ref="D138:N138" si="31">D134/D135</f>
        <v>140.4</v>
      </c>
      <c r="E138" s="19">
        <f t="shared" si="31"/>
        <v>140.4</v>
      </c>
      <c r="F138" s="19">
        <f t="shared" si="31"/>
        <v>140.4</v>
      </c>
      <c r="G138" s="19">
        <f t="shared" si="31"/>
        <v>140.4</v>
      </c>
      <c r="H138" s="19">
        <f t="shared" si="31"/>
        <v>140.4</v>
      </c>
      <c r="I138" s="19">
        <f t="shared" si="31"/>
        <v>140.4</v>
      </c>
      <c r="J138" s="19">
        <f t="shared" si="31"/>
        <v>140.4</v>
      </c>
      <c r="K138" s="19">
        <f t="shared" si="31"/>
        <v>140.4</v>
      </c>
      <c r="L138" s="19">
        <f t="shared" si="31"/>
        <v>140.4</v>
      </c>
      <c r="M138" s="19">
        <f t="shared" si="31"/>
        <v>140.4</v>
      </c>
      <c r="N138" s="19">
        <f t="shared" si="31"/>
        <v>140.4</v>
      </c>
    </row>
    <row r="139" spans="1:14" s="26" customFormat="1" ht="43.2">
      <c r="B139" s="27" t="s">
        <v>77</v>
      </c>
      <c r="C139" s="27">
        <f>C138/15/4</f>
        <v>2.3400000000000003</v>
      </c>
      <c r="D139" s="27">
        <f t="shared" ref="D139:N139" si="32">D138/15/4</f>
        <v>2.3400000000000003</v>
      </c>
      <c r="E139" s="27">
        <f t="shared" si="32"/>
        <v>2.3400000000000003</v>
      </c>
      <c r="F139" s="27">
        <f t="shared" si="32"/>
        <v>2.3400000000000003</v>
      </c>
      <c r="G139" s="27">
        <f t="shared" si="32"/>
        <v>2.3400000000000003</v>
      </c>
      <c r="H139" s="27">
        <f t="shared" si="32"/>
        <v>2.3400000000000003</v>
      </c>
      <c r="I139" s="27">
        <f t="shared" si="32"/>
        <v>2.3400000000000003</v>
      </c>
      <c r="J139" s="27">
        <f t="shared" si="32"/>
        <v>2.3400000000000003</v>
      </c>
      <c r="K139" s="27">
        <f t="shared" si="32"/>
        <v>2.3400000000000003</v>
      </c>
      <c r="L139" s="27">
        <f t="shared" si="32"/>
        <v>2.3400000000000003</v>
      </c>
      <c r="M139" s="27">
        <f t="shared" si="32"/>
        <v>2.3400000000000003</v>
      </c>
      <c r="N139" s="27">
        <f t="shared" si="32"/>
        <v>2.3400000000000003</v>
      </c>
    </row>
    <row r="140" spans="1:14" s="26" customFormat="1" ht="43.2">
      <c r="B140" s="28" t="s">
        <v>78</v>
      </c>
      <c r="C140" s="21">
        <f>C132+C139</f>
        <v>5.2650000000000006</v>
      </c>
      <c r="D140" s="21">
        <f t="shared" ref="D140:N140" si="33">D132+D139</f>
        <v>5.2650000000000006</v>
      </c>
      <c r="E140" s="21">
        <f t="shared" si="33"/>
        <v>5.2650000000000006</v>
      </c>
      <c r="F140" s="21">
        <f t="shared" si="33"/>
        <v>5.2650000000000006</v>
      </c>
      <c r="G140" s="21">
        <f t="shared" si="33"/>
        <v>5.2650000000000006</v>
      </c>
      <c r="H140" s="21">
        <f t="shared" si="33"/>
        <v>5.2650000000000006</v>
      </c>
      <c r="I140" s="21">
        <f t="shared" si="33"/>
        <v>5.2650000000000006</v>
      </c>
      <c r="J140" s="21">
        <f t="shared" si="33"/>
        <v>5.2650000000000006</v>
      </c>
      <c r="K140" s="21">
        <f t="shared" si="33"/>
        <v>5.2650000000000006</v>
      </c>
      <c r="L140" s="21">
        <f t="shared" si="33"/>
        <v>5.2650000000000006</v>
      </c>
      <c r="M140" s="21">
        <f t="shared" si="33"/>
        <v>5.2650000000000006</v>
      </c>
      <c r="N140" s="21">
        <f t="shared" si="33"/>
        <v>5.2650000000000006</v>
      </c>
    </row>
    <row r="142" spans="1:14" ht="28.2" customHeight="1">
      <c r="A142" s="18"/>
      <c r="B142" s="31" t="s">
        <v>81</v>
      </c>
      <c r="C142" s="32"/>
      <c r="D142" s="1"/>
      <c r="E142" s="1"/>
      <c r="F142" s="1"/>
      <c r="G142" s="1"/>
      <c r="H142" s="1"/>
      <c r="I142" s="1"/>
      <c r="J142" s="1"/>
      <c r="K142" s="1"/>
      <c r="L142" s="1"/>
      <c r="M142" s="1"/>
      <c r="N142" s="1"/>
    </row>
    <row r="143" spans="1:14" ht="34.200000000000003" customHeight="1">
      <c r="B143" s="31" t="s">
        <v>82</v>
      </c>
      <c r="C143" s="32"/>
      <c r="D143" s="1"/>
      <c r="E143" s="1"/>
      <c r="F143" s="1"/>
      <c r="G143" s="1"/>
      <c r="H143" s="1"/>
      <c r="I143" s="1"/>
      <c r="J143" s="1"/>
      <c r="K143" s="1"/>
      <c r="L143" s="1"/>
      <c r="M143" s="1"/>
      <c r="N143" s="1"/>
    </row>
    <row r="144" spans="1:14" ht="57.6">
      <c r="B144" s="19" t="s">
        <v>83</v>
      </c>
      <c r="C144" s="19">
        <v>326.85000000000002</v>
      </c>
      <c r="D144" s="19">
        <v>326.85000000000002</v>
      </c>
      <c r="E144" s="19">
        <v>326.85000000000002</v>
      </c>
      <c r="F144" s="19">
        <v>326.85000000000002</v>
      </c>
      <c r="G144" s="19">
        <v>326.85000000000002</v>
      </c>
      <c r="H144" s="19">
        <v>326.85000000000002</v>
      </c>
      <c r="I144" s="19">
        <v>326.85000000000002</v>
      </c>
      <c r="J144" s="19">
        <v>326.85000000000002</v>
      </c>
      <c r="K144" s="19">
        <v>326.85000000000002</v>
      </c>
      <c r="L144" s="19">
        <v>326.85000000000002</v>
      </c>
      <c r="M144" s="19">
        <v>326.85000000000002</v>
      </c>
      <c r="N144" s="19">
        <v>326.85000000000002</v>
      </c>
    </row>
    <row r="145" spans="2:14" ht="43.2">
      <c r="B145" s="1" t="s">
        <v>84</v>
      </c>
      <c r="C145" s="19">
        <v>241.84</v>
      </c>
      <c r="D145" s="19">
        <v>241.84</v>
      </c>
      <c r="E145" s="19">
        <v>241.84</v>
      </c>
      <c r="F145" s="19">
        <v>241.84</v>
      </c>
      <c r="G145" s="19">
        <v>241.84</v>
      </c>
      <c r="H145" s="19">
        <v>241.84</v>
      </c>
      <c r="I145" s="19">
        <v>241.84</v>
      </c>
      <c r="J145" s="19">
        <v>241.84</v>
      </c>
      <c r="K145" s="19">
        <v>241.84</v>
      </c>
      <c r="L145" s="19">
        <v>241.84</v>
      </c>
      <c r="M145" s="19">
        <v>241.84</v>
      </c>
      <c r="N145" s="19">
        <v>241.84</v>
      </c>
    </row>
    <row r="146" spans="2:14" ht="61.5" customHeight="1">
      <c r="B146" s="19" t="s">
        <v>85</v>
      </c>
      <c r="C146" s="19">
        <v>239.42</v>
      </c>
      <c r="D146" s="19">
        <v>239.42</v>
      </c>
      <c r="E146" s="19">
        <v>239.42</v>
      </c>
      <c r="F146" s="19">
        <v>239.42</v>
      </c>
      <c r="G146" s="19">
        <v>239.42</v>
      </c>
      <c r="H146" s="19">
        <v>239.42</v>
      </c>
      <c r="I146" s="19">
        <v>239.42</v>
      </c>
      <c r="J146" s="19">
        <v>239.42</v>
      </c>
      <c r="K146" s="19">
        <v>239.42</v>
      </c>
      <c r="L146" s="19">
        <v>239.42</v>
      </c>
      <c r="M146" s="19">
        <v>239.42</v>
      </c>
      <c r="N146" s="19">
        <v>239.42</v>
      </c>
    </row>
    <row r="147" spans="2:14" ht="73.8" customHeight="1">
      <c r="B147" s="19" t="s">
        <v>93</v>
      </c>
      <c r="C147" s="20">
        <f>C55*15</f>
        <v>189</v>
      </c>
      <c r="D147" s="19">
        <f t="shared" ref="D147:N147" si="34">D55*15</f>
        <v>188.55</v>
      </c>
      <c r="E147" s="20">
        <f t="shared" si="34"/>
        <v>187.5</v>
      </c>
      <c r="F147" s="19">
        <f t="shared" si="34"/>
        <v>186.15</v>
      </c>
      <c r="G147" s="20">
        <f t="shared" si="34"/>
        <v>184.8</v>
      </c>
      <c r="H147" s="20">
        <f t="shared" si="34"/>
        <v>185.85000000000002</v>
      </c>
      <c r="I147" s="20">
        <f t="shared" si="34"/>
        <v>186</v>
      </c>
      <c r="J147" s="20">
        <f t="shared" si="34"/>
        <v>185.39999999999998</v>
      </c>
      <c r="K147" s="20">
        <f t="shared" si="34"/>
        <v>182.25</v>
      </c>
      <c r="L147" s="20">
        <f t="shared" si="34"/>
        <v>182.55</v>
      </c>
      <c r="M147" s="20">
        <f t="shared" si="34"/>
        <v>181.5</v>
      </c>
      <c r="N147" s="20">
        <f t="shared" si="34"/>
        <v>180.6</v>
      </c>
    </row>
    <row r="148" spans="2:14">
      <c r="B148" s="1" t="s">
        <v>86</v>
      </c>
      <c r="C148" s="1">
        <f>C144+C145+C146+C147</f>
        <v>997.11</v>
      </c>
      <c r="D148" s="1">
        <f t="shared" ref="D148:N148" si="35">D144+D145+D146+D147</f>
        <v>996.66000000000008</v>
      </c>
      <c r="E148" s="1">
        <f t="shared" si="35"/>
        <v>995.61</v>
      </c>
      <c r="F148" s="1">
        <f t="shared" si="35"/>
        <v>994.26</v>
      </c>
      <c r="G148" s="1">
        <f t="shared" si="35"/>
        <v>992.91000000000008</v>
      </c>
      <c r="H148" s="1">
        <f t="shared" si="35"/>
        <v>993.96</v>
      </c>
      <c r="I148" s="1">
        <f t="shared" si="35"/>
        <v>994.11</v>
      </c>
      <c r="J148" s="1">
        <f t="shared" si="35"/>
        <v>993.51</v>
      </c>
      <c r="K148" s="1">
        <f t="shared" si="35"/>
        <v>990.36</v>
      </c>
      <c r="L148" s="1">
        <f t="shared" si="35"/>
        <v>990.66000000000008</v>
      </c>
      <c r="M148" s="1">
        <f t="shared" si="35"/>
        <v>989.61</v>
      </c>
      <c r="N148" s="1">
        <f t="shared" si="35"/>
        <v>988.71</v>
      </c>
    </row>
    <row r="149" spans="2:14" ht="43.2">
      <c r="B149" s="1" t="s">
        <v>87</v>
      </c>
      <c r="C149" s="3">
        <f>C148/15</f>
        <v>66.474000000000004</v>
      </c>
      <c r="D149" s="3">
        <f t="shared" ref="D149:N149" si="36">D148/15</f>
        <v>66.444000000000003</v>
      </c>
      <c r="E149" s="3">
        <f t="shared" si="36"/>
        <v>66.373999999999995</v>
      </c>
      <c r="F149" s="3">
        <f t="shared" si="36"/>
        <v>66.284000000000006</v>
      </c>
      <c r="G149" s="3">
        <f t="shared" si="36"/>
        <v>66.194000000000003</v>
      </c>
      <c r="H149" s="3">
        <f t="shared" si="36"/>
        <v>66.263999999999996</v>
      </c>
      <c r="I149" s="3">
        <f t="shared" si="36"/>
        <v>66.274000000000001</v>
      </c>
      <c r="J149" s="3">
        <f t="shared" si="36"/>
        <v>66.233999999999995</v>
      </c>
      <c r="K149" s="3">
        <f t="shared" si="36"/>
        <v>66.024000000000001</v>
      </c>
      <c r="L149" s="3">
        <f t="shared" si="36"/>
        <v>66.044000000000011</v>
      </c>
      <c r="M149" s="3">
        <f t="shared" si="36"/>
        <v>65.974000000000004</v>
      </c>
      <c r="N149" s="3">
        <f t="shared" si="36"/>
        <v>65.914000000000001</v>
      </c>
    </row>
    <row r="150" spans="2:14" ht="43.2">
      <c r="B150" s="1" t="s">
        <v>88</v>
      </c>
      <c r="C150" s="16">
        <f>C149*4</f>
        <v>265.89600000000002</v>
      </c>
      <c r="D150" s="16">
        <f t="shared" ref="D150:N150" si="37">D149*4</f>
        <v>265.77600000000001</v>
      </c>
      <c r="E150" s="16">
        <f t="shared" si="37"/>
        <v>265.49599999999998</v>
      </c>
      <c r="F150" s="16">
        <f t="shared" si="37"/>
        <v>265.13600000000002</v>
      </c>
      <c r="G150" s="16">
        <f t="shared" si="37"/>
        <v>264.77600000000001</v>
      </c>
      <c r="H150" s="16">
        <f t="shared" si="37"/>
        <v>265.05599999999998</v>
      </c>
      <c r="I150" s="16">
        <f t="shared" si="37"/>
        <v>265.096</v>
      </c>
      <c r="J150" s="16">
        <f t="shared" si="37"/>
        <v>264.93599999999998</v>
      </c>
      <c r="K150" s="16">
        <f t="shared" si="37"/>
        <v>264.096</v>
      </c>
      <c r="L150" s="16">
        <f t="shared" si="37"/>
        <v>264.17600000000004</v>
      </c>
      <c r="M150" s="16">
        <f t="shared" si="37"/>
        <v>263.89600000000002</v>
      </c>
      <c r="N150" s="16">
        <f t="shared" si="37"/>
        <v>263.65600000000001</v>
      </c>
    </row>
    <row r="151" spans="2:14">
      <c r="B151" s="1"/>
      <c r="C151" s="1"/>
      <c r="D151" s="1"/>
      <c r="E151" s="1"/>
      <c r="F151" s="1"/>
      <c r="G151" s="1"/>
      <c r="H151" s="1"/>
      <c r="I151" s="1"/>
      <c r="J151" s="1"/>
      <c r="K151" s="1"/>
      <c r="L151" s="1"/>
      <c r="M151" s="1"/>
      <c r="N151" s="1"/>
    </row>
  </sheetData>
  <mergeCells count="5">
    <mergeCell ref="B142:C142"/>
    <mergeCell ref="B143:C143"/>
    <mergeCell ref="B48:C48"/>
    <mergeCell ref="J1:N10"/>
    <mergeCell ref="B13:M13"/>
  </mergeCells>
  <pageMargins left="0.70866141732283472" right="0.70866141732283472" top="0.74803149606299213" bottom="0.74803149606299213" header="0.31496062992125984" footer="0.31496062992125984"/>
  <pageSetup paperSize="9" scale="90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topLeftCell="A3"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4.4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2018-10-16T03:55:41Z</dcterms:modified>
</cp:coreProperties>
</file>